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D:\GRAD BELI MANASTIR\IZVRŠENJE PRORAČUNA- IZVJEŠĆA\2023\12.23\za web\"/>
    </mc:Choice>
  </mc:AlternateContent>
  <xr:revisionPtr revIDLastSave="0" documentId="13_ncr:1_{5991F2E9-125D-44F3-B93C-DF7E4BF25898}" xr6:coauthVersionLast="36" xr6:coauthVersionMax="36" xr10:uidLastSave="{00000000-0000-0000-0000-000000000000}"/>
  <bookViews>
    <workbookView xWindow="0" yWindow="0" windowWidth="17850" windowHeight="7890" firstSheet="2" activeTab="6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6" i="7" l="1"/>
  <c r="F57" i="7"/>
  <c r="G57" i="7" s="1"/>
  <c r="H147" i="7"/>
  <c r="H146" i="7" s="1"/>
  <c r="G148" i="7"/>
  <c r="I148" i="7" s="1"/>
  <c r="F147" i="7"/>
  <c r="G147" i="7" s="1"/>
  <c r="H130" i="7"/>
  <c r="H132" i="7"/>
  <c r="H124" i="7"/>
  <c r="F135" i="7"/>
  <c r="F134" i="7" s="1"/>
  <c r="G134" i="7" s="1"/>
  <c r="H136" i="7"/>
  <c r="H142" i="7"/>
  <c r="H144" i="7"/>
  <c r="G136" i="7"/>
  <c r="G142" i="7"/>
  <c r="G144" i="7"/>
  <c r="H78" i="7"/>
  <c r="H76" i="7"/>
  <c r="H85" i="7"/>
  <c r="H97" i="7"/>
  <c r="H100" i="7"/>
  <c r="H99" i="7" s="1"/>
  <c r="H90" i="7"/>
  <c r="H95" i="7"/>
  <c r="G98" i="7"/>
  <c r="F123" i="7"/>
  <c r="F122" i="7" s="1"/>
  <c r="G124" i="7"/>
  <c r="G130" i="7"/>
  <c r="G132" i="7"/>
  <c r="G100" i="7"/>
  <c r="G97" i="7"/>
  <c r="G95" i="7"/>
  <c r="G90" i="7"/>
  <c r="G85" i="7"/>
  <c r="I136" i="7" l="1"/>
  <c r="I90" i="7"/>
  <c r="I85" i="7"/>
  <c r="I124" i="7"/>
  <c r="I97" i="7"/>
  <c r="F146" i="7"/>
  <c r="G146" i="7" s="1"/>
  <c r="I146" i="7" s="1"/>
  <c r="I144" i="7"/>
  <c r="I95" i="7"/>
  <c r="G135" i="7"/>
  <c r="I100" i="7"/>
  <c r="I130" i="7"/>
  <c r="I147" i="7"/>
  <c r="G123" i="7"/>
  <c r="G122" i="7" s="1"/>
  <c r="F56" i="7"/>
  <c r="H84" i="7"/>
  <c r="H135" i="7"/>
  <c r="H134" i="7" s="1"/>
  <c r="I134" i="7" s="1"/>
  <c r="I132" i="7"/>
  <c r="H123" i="7"/>
  <c r="I142" i="7"/>
  <c r="F99" i="7"/>
  <c r="G99" i="7" s="1"/>
  <c r="I99" i="7" s="1"/>
  <c r="F84" i="7"/>
  <c r="F121" i="7" l="1"/>
  <c r="G121" i="7" s="1"/>
  <c r="H83" i="7"/>
  <c r="I123" i="7"/>
  <c r="H122" i="7"/>
  <c r="F83" i="7"/>
  <c r="G83" i="7" s="1"/>
  <c r="G84" i="7"/>
  <c r="I84" i="7" s="1"/>
  <c r="I122" i="7" l="1"/>
  <c r="H121" i="7"/>
  <c r="I121" i="7" s="1"/>
  <c r="I83" i="7"/>
  <c r="H104" i="7" l="1"/>
  <c r="H106" i="7"/>
  <c r="H108" i="7"/>
  <c r="H111" i="7"/>
  <c r="H114" i="7"/>
  <c r="H116" i="7"/>
  <c r="F110" i="7"/>
  <c r="G110" i="7" s="1"/>
  <c r="F103" i="7"/>
  <c r="G78" i="7"/>
  <c r="I78" i="7" s="1"/>
  <c r="G104" i="7"/>
  <c r="G106" i="7"/>
  <c r="G108" i="7"/>
  <c r="G111" i="7"/>
  <c r="G114" i="7"/>
  <c r="G116" i="7"/>
  <c r="F102" i="7" l="1"/>
  <c r="G102" i="7" s="1"/>
  <c r="I116" i="7"/>
  <c r="I114" i="7"/>
  <c r="I108" i="7"/>
  <c r="I106" i="7"/>
  <c r="I111" i="7"/>
  <c r="I104" i="7"/>
  <c r="F109" i="7"/>
  <c r="G103" i="7"/>
  <c r="H110" i="7"/>
  <c r="I110" i="7" s="1"/>
  <c r="H103" i="7"/>
  <c r="G76" i="7"/>
  <c r="I76" i="7" s="1"/>
  <c r="G66" i="7"/>
  <c r="I66" i="7" s="1"/>
  <c r="H60" i="7"/>
  <c r="G60" i="7"/>
  <c r="H58" i="7"/>
  <c r="G56" i="7"/>
  <c r="G58" i="7"/>
  <c r="H54" i="7"/>
  <c r="G53" i="7"/>
  <c r="G52" i="7" s="1"/>
  <c r="F53" i="7"/>
  <c r="F52" i="7" s="1"/>
  <c r="F48" i="7"/>
  <c r="F20" i="7"/>
  <c r="G20" i="7"/>
  <c r="G48" i="7"/>
  <c r="H21" i="7"/>
  <c r="H25" i="7"/>
  <c r="I25" i="7" s="1"/>
  <c r="H31" i="7"/>
  <c r="I31" i="7" s="1"/>
  <c r="H41" i="7"/>
  <c r="I41" i="7" s="1"/>
  <c r="H43" i="7"/>
  <c r="I43" i="7" s="1"/>
  <c r="H49" i="7"/>
  <c r="H48" i="7" s="1"/>
  <c r="F15" i="7"/>
  <c r="G15" i="7" s="1"/>
  <c r="F23" i="8"/>
  <c r="H15" i="7"/>
  <c r="H14" i="7"/>
  <c r="H13" i="7"/>
  <c r="H12" i="7"/>
  <c r="H11" i="7"/>
  <c r="H10" i="7"/>
  <c r="J46" i="3"/>
  <c r="J45" i="3"/>
  <c r="J56" i="3"/>
  <c r="F14" i="7"/>
  <c r="G14" i="7" s="1"/>
  <c r="F13" i="7"/>
  <c r="G13" i="7" s="1"/>
  <c r="F10" i="7"/>
  <c r="G10" i="7" s="1"/>
  <c r="F12" i="7"/>
  <c r="G12" i="7" s="1"/>
  <c r="F11" i="7"/>
  <c r="G11" i="7" s="1"/>
  <c r="F51" i="7" l="1"/>
  <c r="H53" i="7"/>
  <c r="H57" i="7"/>
  <c r="I48" i="7"/>
  <c r="I103" i="7"/>
  <c r="H102" i="7"/>
  <c r="I102" i="7" s="1"/>
  <c r="G51" i="7"/>
  <c r="I54" i="7"/>
  <c r="I49" i="7"/>
  <c r="H20" i="7"/>
  <c r="I20" i="7" s="1"/>
  <c r="I21" i="7"/>
  <c r="G19" i="7"/>
  <c r="G18" i="7" s="1"/>
  <c r="I60" i="7"/>
  <c r="F19" i="7"/>
  <c r="F18" i="7" s="1"/>
  <c r="F17" i="7" s="1"/>
  <c r="G17" i="7" s="1"/>
  <c r="I58" i="7"/>
  <c r="I53" i="7"/>
  <c r="H52" i="7"/>
  <c r="I13" i="7"/>
  <c r="I12" i="7"/>
  <c r="I15" i="7"/>
  <c r="I11" i="7"/>
  <c r="I14" i="7"/>
  <c r="I10" i="7"/>
  <c r="F9" i="7"/>
  <c r="G9" i="7" s="1"/>
  <c r="H9" i="7"/>
  <c r="H36" i="10"/>
  <c r="G36" i="10"/>
  <c r="H35" i="10"/>
  <c r="G35" i="10"/>
  <c r="H33" i="10"/>
  <c r="G33" i="10"/>
  <c r="H32" i="10"/>
  <c r="G32" i="10"/>
  <c r="H30" i="10"/>
  <c r="G30" i="10"/>
  <c r="H29" i="10"/>
  <c r="G29" i="10"/>
  <c r="H27" i="10"/>
  <c r="G27" i="10"/>
  <c r="H26" i="10"/>
  <c r="G26" i="10"/>
  <c r="H24" i="10"/>
  <c r="G24" i="10"/>
  <c r="H23" i="10"/>
  <c r="G23" i="10"/>
  <c r="H22" i="10"/>
  <c r="G22" i="10"/>
  <c r="H20" i="10"/>
  <c r="G20" i="10"/>
  <c r="H19" i="10"/>
  <c r="G19" i="10"/>
  <c r="H17" i="10"/>
  <c r="G17" i="10"/>
  <c r="H16" i="10"/>
  <c r="G16" i="10"/>
  <c r="H14" i="10"/>
  <c r="G14" i="10"/>
  <c r="H13" i="10"/>
  <c r="G13" i="10"/>
  <c r="H11" i="10"/>
  <c r="G11" i="10"/>
  <c r="H10" i="10"/>
  <c r="G10" i="10"/>
  <c r="H8" i="10"/>
  <c r="G8" i="10"/>
  <c r="H7" i="10"/>
  <c r="G7" i="10"/>
  <c r="H6" i="10"/>
  <c r="G6" i="10"/>
  <c r="F35" i="10"/>
  <c r="E35" i="10"/>
  <c r="D35" i="10"/>
  <c r="F32" i="10"/>
  <c r="E32" i="10"/>
  <c r="D32" i="10"/>
  <c r="F29" i="10"/>
  <c r="E29" i="10"/>
  <c r="D29" i="10"/>
  <c r="F26" i="10"/>
  <c r="E26" i="10"/>
  <c r="D26" i="10"/>
  <c r="F23" i="10"/>
  <c r="F22" i="10" s="1"/>
  <c r="E23" i="10"/>
  <c r="E22" i="10" s="1"/>
  <c r="D23" i="10"/>
  <c r="D22" i="10"/>
  <c r="F19" i="10"/>
  <c r="E19" i="10"/>
  <c r="D19" i="10"/>
  <c r="F16" i="10"/>
  <c r="E16" i="10"/>
  <c r="D16" i="10"/>
  <c r="F13" i="10"/>
  <c r="E13" i="10"/>
  <c r="D13" i="10"/>
  <c r="F10" i="10"/>
  <c r="E10" i="10"/>
  <c r="D10" i="10"/>
  <c r="F7" i="10"/>
  <c r="E7" i="10"/>
  <c r="E6" i="10" s="1"/>
  <c r="D7" i="10"/>
  <c r="D6" i="10" s="1"/>
  <c r="F6" i="10"/>
  <c r="C35" i="10"/>
  <c r="C32" i="10"/>
  <c r="C29" i="10"/>
  <c r="C26" i="10"/>
  <c r="C23" i="10"/>
  <c r="C22" i="10"/>
  <c r="C19" i="10"/>
  <c r="C16" i="10"/>
  <c r="C13" i="10"/>
  <c r="C10" i="10"/>
  <c r="C7" i="10"/>
  <c r="H23" i="8"/>
  <c r="G23" i="8"/>
  <c r="E6" i="11"/>
  <c r="F6" i="11"/>
  <c r="D6" i="11"/>
  <c r="H39" i="8"/>
  <c r="G39" i="8"/>
  <c r="H56" i="7" l="1"/>
  <c r="I57" i="7"/>
  <c r="I52" i="7"/>
  <c r="H19" i="7"/>
  <c r="I19" i="7" s="1"/>
  <c r="I9" i="7"/>
  <c r="C6" i="10"/>
  <c r="H18" i="7" l="1"/>
  <c r="I18" i="7" s="1"/>
  <c r="H51" i="7"/>
  <c r="I56" i="7"/>
  <c r="E23" i="8"/>
  <c r="D23" i="8"/>
  <c r="F39" i="8"/>
  <c r="E39" i="8"/>
  <c r="D39" i="8"/>
  <c r="H45" i="3"/>
  <c r="G45" i="3"/>
  <c r="C23" i="8"/>
  <c r="H17" i="7" l="1"/>
  <c r="I51" i="7"/>
  <c r="C39" i="8"/>
  <c r="J10" i="3"/>
  <c r="H10" i="3"/>
  <c r="G10" i="3"/>
  <c r="K111" i="3"/>
  <c r="I111" i="3"/>
  <c r="L111" i="3" s="1"/>
  <c r="J110" i="3"/>
  <c r="L110" i="3" s="1"/>
  <c r="I110" i="3"/>
  <c r="H110" i="3"/>
  <c r="G110" i="3"/>
  <c r="G109" i="3" s="1"/>
  <c r="H109" i="3"/>
  <c r="I109" i="3" s="1"/>
  <c r="K110" i="3" l="1"/>
  <c r="J109" i="3"/>
  <c r="L109" i="3" l="1"/>
  <c r="K109" i="3"/>
  <c r="I95" i="3" l="1"/>
  <c r="I88" i="3"/>
  <c r="I47" i="3"/>
  <c r="L37" i="3"/>
  <c r="K37" i="3"/>
  <c r="L36" i="3"/>
  <c r="L35" i="3"/>
  <c r="H35" i="3"/>
  <c r="I35" i="3"/>
  <c r="H36" i="3"/>
  <c r="I36" i="3" s="1"/>
  <c r="I30" i="3"/>
  <c r="I26" i="3"/>
  <c r="I23" i="3"/>
  <c r="I20" i="3"/>
  <c r="I16" i="3"/>
  <c r="I12" i="3"/>
  <c r="J35" i="3"/>
  <c r="J36" i="3"/>
  <c r="I37" i="3"/>
  <c r="G36" i="3" l="1"/>
  <c r="K36" i="3" s="1"/>
  <c r="J31" i="3"/>
  <c r="G31" i="3"/>
  <c r="G35" i="3" l="1"/>
  <c r="K35" i="3" l="1"/>
  <c r="L13" i="9" l="1"/>
  <c r="K13" i="9"/>
  <c r="L7" i="9"/>
  <c r="J9" i="9"/>
  <c r="J8" i="9" s="1"/>
  <c r="J7" i="9" s="1"/>
  <c r="I9" i="9"/>
  <c r="I8" i="9" s="1"/>
  <c r="I7" i="9" s="1"/>
  <c r="H9" i="9"/>
  <c r="H8" i="9"/>
  <c r="H7" i="9" s="1"/>
  <c r="J14" i="9"/>
  <c r="J13" i="9" s="1"/>
  <c r="J12" i="9" s="1"/>
  <c r="L12" i="9" s="1"/>
  <c r="I14" i="9"/>
  <c r="I13" i="9" s="1"/>
  <c r="I12" i="9" s="1"/>
  <c r="H14" i="9"/>
  <c r="H13" i="9"/>
  <c r="H12" i="9" s="1"/>
  <c r="G9" i="9"/>
  <c r="G8" i="9" s="1"/>
  <c r="G14" i="9"/>
  <c r="G13" i="9" s="1"/>
  <c r="G12" i="9" s="1"/>
  <c r="K12" i="9" s="1"/>
  <c r="H11" i="11"/>
  <c r="G11" i="11"/>
  <c r="H8" i="11"/>
  <c r="G8" i="11"/>
  <c r="H10" i="11"/>
  <c r="G10" i="11"/>
  <c r="H7" i="11"/>
  <c r="G7" i="11"/>
  <c r="F10" i="11"/>
  <c r="D10" i="11"/>
  <c r="F7" i="11"/>
  <c r="D7" i="11"/>
  <c r="E7" i="11" s="1"/>
  <c r="E11" i="11"/>
  <c r="E10" i="11"/>
  <c r="E8" i="11"/>
  <c r="C6" i="11"/>
  <c r="C10" i="11"/>
  <c r="C7" i="11"/>
  <c r="G7" i="9" l="1"/>
  <c r="K7" i="9" s="1"/>
  <c r="K8" i="9"/>
  <c r="L8" i="9"/>
  <c r="G40" i="8"/>
  <c r="C36" i="8" l="1"/>
  <c r="C33" i="8"/>
  <c r="C30" i="8"/>
  <c r="C19" i="8" l="1"/>
  <c r="C16" i="8"/>
  <c r="C13" i="8" l="1"/>
  <c r="C10" i="8"/>
  <c r="C27" i="8"/>
  <c r="C24" i="8"/>
  <c r="C7" i="8"/>
  <c r="C6" i="8" l="1"/>
  <c r="E40" i="8"/>
  <c r="H40" i="8" s="1"/>
  <c r="E37" i="8"/>
  <c r="F36" i="8"/>
  <c r="E36" i="8"/>
  <c r="D36" i="8"/>
  <c r="E34" i="8"/>
  <c r="F33" i="8"/>
  <c r="E33" i="8"/>
  <c r="D33" i="8"/>
  <c r="E31" i="8"/>
  <c r="F30" i="8"/>
  <c r="E30" i="8"/>
  <c r="D30" i="8"/>
  <c r="E28" i="8"/>
  <c r="F27" i="8"/>
  <c r="E27" i="8"/>
  <c r="D27" i="8"/>
  <c r="E25" i="8"/>
  <c r="F24" i="8"/>
  <c r="E24" i="8"/>
  <c r="D24" i="8"/>
  <c r="F19" i="8"/>
  <c r="E19" i="8"/>
  <c r="D19" i="8"/>
  <c r="E20" i="8"/>
  <c r="F16" i="8"/>
  <c r="E16" i="8"/>
  <c r="D16" i="8"/>
  <c r="E17" i="8"/>
  <c r="F13" i="8"/>
  <c r="E13" i="8"/>
  <c r="D13" i="8"/>
  <c r="E14" i="8"/>
  <c r="F10" i="8"/>
  <c r="E10" i="8"/>
  <c r="D10" i="8"/>
  <c r="E11" i="8"/>
  <c r="F7" i="8"/>
  <c r="E7" i="8"/>
  <c r="D7" i="8"/>
  <c r="D6" i="8" s="1"/>
  <c r="E6" i="8" s="1"/>
  <c r="E8" i="8"/>
  <c r="J102" i="3"/>
  <c r="J105" i="3"/>
  <c r="J95" i="3" s="1"/>
  <c r="J94" i="3" s="1"/>
  <c r="J96" i="3"/>
  <c r="G95" i="3"/>
  <c r="G94" i="3" s="1"/>
  <c r="H94" i="3"/>
  <c r="G96" i="3"/>
  <c r="G102" i="3"/>
  <c r="G105" i="3"/>
  <c r="H36" i="8" l="1"/>
  <c r="G36" i="8"/>
  <c r="G30" i="8"/>
  <c r="H30" i="8"/>
  <c r="H10" i="8"/>
  <c r="G10" i="8"/>
  <c r="H16" i="8"/>
  <c r="G16" i="8"/>
  <c r="H24" i="8"/>
  <c r="G24" i="8"/>
  <c r="H27" i="8"/>
  <c r="G27" i="8"/>
  <c r="H33" i="8"/>
  <c r="G33" i="8"/>
  <c r="F6" i="8"/>
  <c r="G6" i="8" s="1"/>
  <c r="H7" i="8"/>
  <c r="G7" i="8"/>
  <c r="H13" i="8"/>
  <c r="G13" i="8"/>
  <c r="H19" i="8"/>
  <c r="G19" i="8"/>
  <c r="H46" i="3"/>
  <c r="G46" i="3"/>
  <c r="J89" i="3"/>
  <c r="J88" i="3"/>
  <c r="G88" i="3"/>
  <c r="G89" i="3"/>
  <c r="J81" i="3"/>
  <c r="G81" i="3"/>
  <c r="J79" i="3"/>
  <c r="G79" i="3"/>
  <c r="J69" i="3"/>
  <c r="G69" i="3"/>
  <c r="G56" i="3" s="1"/>
  <c r="J62" i="3"/>
  <c r="G62" i="3"/>
  <c r="J57" i="3"/>
  <c r="G57" i="3"/>
  <c r="J54" i="3"/>
  <c r="G54" i="3"/>
  <c r="J52" i="3"/>
  <c r="G52" i="3"/>
  <c r="K94" i="3"/>
  <c r="J27" i="3"/>
  <c r="J26" i="3"/>
  <c r="J48" i="3"/>
  <c r="G48" i="3"/>
  <c r="J30" i="3"/>
  <c r="G30" i="3"/>
  <c r="G26" i="3"/>
  <c r="G27" i="3"/>
  <c r="J24" i="3"/>
  <c r="J23" i="3" s="1"/>
  <c r="G23" i="3"/>
  <c r="G24" i="3"/>
  <c r="J21" i="3"/>
  <c r="J20" i="3"/>
  <c r="G20" i="3"/>
  <c r="G21" i="3"/>
  <c r="G16" i="3"/>
  <c r="G17" i="3"/>
  <c r="J16" i="3"/>
  <c r="J17" i="3"/>
  <c r="H11" i="3"/>
  <c r="H6" i="8" l="1"/>
  <c r="K56" i="3"/>
  <c r="J47" i="3"/>
  <c r="G47" i="3"/>
  <c r="J11" i="3"/>
  <c r="J13" i="3"/>
  <c r="J12" i="3" s="1"/>
  <c r="G13" i="3"/>
  <c r="G12" i="3" s="1"/>
  <c r="G11" i="3" s="1"/>
  <c r="L30" i="3"/>
  <c r="L27" i="3"/>
  <c r="L26" i="3"/>
  <c r="L21" i="3"/>
  <c r="L16" i="3"/>
  <c r="L105" i="3"/>
  <c r="L102" i="3"/>
  <c r="L96" i="3"/>
  <c r="L95" i="3"/>
  <c r="L89" i="3"/>
  <c r="L88" i="3"/>
  <c r="L81" i="3"/>
  <c r="L62" i="3"/>
  <c r="L48" i="3"/>
  <c r="K105" i="3"/>
  <c r="K102" i="3"/>
  <c r="K96" i="3"/>
  <c r="K95" i="3"/>
  <c r="K89" i="3"/>
  <c r="K88" i="3"/>
  <c r="K81" i="3"/>
  <c r="K79" i="3"/>
  <c r="K69" i="3"/>
  <c r="K62" i="3"/>
  <c r="K57" i="3"/>
  <c r="K54" i="3"/>
  <c r="K52" i="3"/>
  <c r="K48" i="3"/>
  <c r="K46" i="3"/>
  <c r="K45" i="3"/>
  <c r="K31" i="3"/>
  <c r="K30" i="3"/>
  <c r="K29" i="3"/>
  <c r="K27" i="3"/>
  <c r="K26" i="3"/>
  <c r="K24" i="3"/>
  <c r="K23" i="3"/>
  <c r="K21" i="3"/>
  <c r="K20" i="3"/>
  <c r="K17" i="3"/>
  <c r="K16" i="3"/>
  <c r="K12" i="3"/>
  <c r="I94" i="3"/>
  <c r="L94" i="3" s="1"/>
  <c r="L79" i="3"/>
  <c r="L69" i="3"/>
  <c r="L57" i="3"/>
  <c r="I56" i="3"/>
  <c r="L54" i="3"/>
  <c r="L52" i="3"/>
  <c r="I46" i="3"/>
  <c r="L46" i="3" s="1"/>
  <c r="I45" i="3"/>
  <c r="L45" i="3" s="1"/>
  <c r="L31" i="3"/>
  <c r="I29" i="3"/>
  <c r="L29" i="3" s="1"/>
  <c r="L24" i="3"/>
  <c r="L23" i="3"/>
  <c r="L20" i="3"/>
  <c r="L17" i="3"/>
  <c r="L12" i="3"/>
  <c r="I11" i="3"/>
  <c r="I10" i="3"/>
  <c r="L11" i="3" l="1"/>
  <c r="K10" i="3"/>
  <c r="K11" i="3"/>
  <c r="L47" i="3"/>
  <c r="L56" i="3"/>
  <c r="K47" i="3"/>
  <c r="L10" i="3"/>
  <c r="K13" i="3"/>
  <c r="L13" i="3"/>
  <c r="J25" i="1"/>
  <c r="I24" i="1" l="1"/>
  <c r="J23" i="1"/>
  <c r="I23" i="1"/>
  <c r="H23" i="1"/>
  <c r="G23" i="1"/>
  <c r="L22" i="1"/>
  <c r="L21" i="1"/>
  <c r="K22" i="1"/>
  <c r="K21" i="1"/>
  <c r="L15" i="1"/>
  <c r="L14" i="1"/>
  <c r="L13" i="1"/>
  <c r="L12" i="1"/>
  <c r="L10" i="1"/>
  <c r="L11" i="1"/>
  <c r="K15" i="1"/>
  <c r="K14" i="1"/>
  <c r="K13" i="1"/>
  <c r="K12" i="1"/>
  <c r="K10" i="1"/>
  <c r="K11" i="1"/>
  <c r="I15" i="1"/>
  <c r="I13" i="1" s="1"/>
  <c r="I14" i="1"/>
  <c r="I12" i="1"/>
  <c r="I11" i="1"/>
  <c r="J16" i="1"/>
  <c r="H16" i="1"/>
  <c r="J10" i="1"/>
  <c r="I10" i="1"/>
  <c r="H10" i="1"/>
  <c r="J13" i="1"/>
  <c r="H13" i="1"/>
  <c r="G16" i="1"/>
  <c r="G13" i="1"/>
  <c r="G10" i="1"/>
  <c r="I16" i="1" l="1"/>
</calcChain>
</file>

<file path=xl/sharedStrings.xml><?xml version="1.0" encoding="utf-8"?>
<sst xmlns="http://schemas.openxmlformats.org/spreadsheetml/2006/main" count="414" uniqueCount="199">
  <si>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</si>
  <si>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</si>
  <si>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</si>
  <si>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</si>
  <si>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</si>
  <si>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</si>
  <si>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</si>
  <si>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</si>
  <si>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</si>
  <si>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</si>
  <si>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</si>
  <si>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</si>
  <si>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</si>
  <si>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</si>
  <si>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</si>
  <si>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</si>
  <si>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</si>
  <si>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</si>
  <si>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</si>
  <si>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</si>
  <si>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</si>
  <si>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</si>
  <si>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Plaće (Bruto)</t>
  </si>
  <si>
    <t>Plaće za redovan rad</t>
  </si>
  <si>
    <t>Naknade troškova zaposlenima</t>
  </si>
  <si>
    <t>Službena putovanja</t>
  </si>
  <si>
    <t>3 Vlastiti prihodi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</si>
  <si>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</si>
  <si>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</si>
  <si>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</si>
  <si>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</si>
  <si>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</si>
  <si>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</si>
  <si>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</si>
  <si>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</si>
  <si>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</si>
  <si>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5=4/3*100</t>
  </si>
  <si>
    <t>TEKUĆI PLAN 2023.*</t>
  </si>
  <si>
    <t>INDEKS**</t>
  </si>
  <si>
    <t>TEKUĆI PLAN 2023.**</t>
  </si>
  <si>
    <t>IZVORNI PLAN ILI REBALANS 2023.*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</si>
  <si>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</si>
  <si>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</si>
  <si>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</si>
  <si>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</si>
  <si>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</si>
  <si>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</si>
  <si>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</si>
  <si>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</si>
  <si>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</si>
  <si>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</si>
  <si>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</si>
  <si>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</si>
  <si>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</si>
  <si>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</si>
  <si>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RAČUN PRIHODA I RASHODA </t>
  </si>
  <si>
    <t xml:space="preserve"> RAČUN FINANCIRANJA</t>
  </si>
  <si>
    <t>IZVJEŠTAJ PO PROGRAMSKOJ KLASIFIKACIJI</t>
  </si>
  <si>
    <t>SAŽETAK  RAČUNA PRIHODA I RASHODA I  RAČUNA FINANCIRANJA  može sadržavati i dodatne podatke.</t>
  </si>
  <si>
    <t xml:space="preserve">GODIŠNJI IZVJEŠTAJ O IZVRŠENJU FINANCIJSKOG PLANA UMJETNIČKE ŠKOLE BELI MANASTIR 2023. </t>
  </si>
  <si>
    <t xml:space="preserve">OSTVARENJE/IZVRŠENJE 
1.-12.2023. </t>
  </si>
  <si>
    <t xml:space="preserve">OSTVARENJE/IZVRŠENJE 
1.-12.2022. </t>
  </si>
  <si>
    <t>Napomena:  Iznosi u stupcu "OSTVARENJE/IZVRŠENJE 1.-12. 2022." preračunavaju se iz kuna u eure prema fiksnom tečaju konverzije (1 EUR=7,53450 kuna) i po pravilima za preračunavanje i zaokruživanje.</t>
  </si>
  <si>
    <t xml:space="preserve">** AKO Opći i Posebni dio polugodišnjeg izvještaja ne sadrži "TEKUĆI PLAN 2023.", "INDEKS"("OSTVARENJE/IZVRŠENJE 1.-12.2023."/"TEKUĆI PLAN 2023.") iskazuje se kao "OSTVARENJE/IZVRŠENJE 1.-12.2023."/"IZVORNI PLAN 2023." ODNOSNO "REBALANS 2023." </t>
  </si>
  <si>
    <t>Tekuće pomoći proračunskih korisnika iz proračuna koji im nije nadležan- AZZO</t>
  </si>
  <si>
    <t>Tekuće pomoći proračunskih korisnika iz proračuna koji im nije nadležan-MZO</t>
  </si>
  <si>
    <t>Prihodi od imovine</t>
  </si>
  <si>
    <t>Kamata po viđenju</t>
  </si>
  <si>
    <t>Prihodi od zateznih kamata</t>
  </si>
  <si>
    <t>Prihodi od upravnih i administrativnihpristojbi, pristojbi po posebnim propisima i naknada</t>
  </si>
  <si>
    <t>Prihodi po posebnim propisima- participacija</t>
  </si>
  <si>
    <t>Prihodi od financijske imovine</t>
  </si>
  <si>
    <t>Pomoći proračunskim korisnicima iz proračuna koji im nije nadležan</t>
  </si>
  <si>
    <t>Prihodi po posebnim propisima</t>
  </si>
  <si>
    <t>Donacije od pravnih i fizičkih osoba izvan općeg proračuna i pvrat donacija po protestiranim jamstvima</t>
  </si>
  <si>
    <t>Kapitalne donacije trgovačkih društava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</si>
  <si>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</si>
  <si>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</si>
  <si>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</si>
  <si>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</si>
  <si>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Kazne, upravne mjesere i ostali prihodi</t>
  </si>
  <si>
    <t>Ostali prihodi</t>
  </si>
  <si>
    <t>Plaće za prekovremeni rad</t>
  </si>
  <si>
    <t>Plaće za posebne uvjete rada</t>
  </si>
  <si>
    <t>Ostali rashodi za zaposlene</t>
  </si>
  <si>
    <t>Doprinosi na plaće</t>
  </si>
  <si>
    <t>Doprinosi za zdravstveno osiguranje</t>
  </si>
  <si>
    <t>Naknade za prijevoz</t>
  </si>
  <si>
    <t>Stručno usavršavanje</t>
  </si>
  <si>
    <t>Nakn. za koriš. osob. aut. u sl. svrhe</t>
  </si>
  <si>
    <t xml:space="preserve">Rashodi za materijal i energiju </t>
  </si>
  <si>
    <t>Uredski materijal</t>
  </si>
  <si>
    <t>Materijal i sirovine</t>
  </si>
  <si>
    <t>Električna energija</t>
  </si>
  <si>
    <t>Materijal i dijelovi za tekuće i invvesticijsko održavanje</t>
  </si>
  <si>
    <t>Sitan inventar i auto gume</t>
  </si>
  <si>
    <t>Sl.rad.i zašt.odjeća i obuća</t>
  </si>
  <si>
    <t xml:space="preserve">Rashodi za usluge </t>
  </si>
  <si>
    <t>Usluge telefona,pošte i prijevoza</t>
  </si>
  <si>
    <t>Usluge tekućeg i investicijskog održavanja opreme</t>
  </si>
  <si>
    <t>Usluge promidžbe i informiranja</t>
  </si>
  <si>
    <t>Komunalne usluge</t>
  </si>
  <si>
    <t>Zakupnine i najamnine</t>
  </si>
  <si>
    <t>Zdravstene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</si>
  <si>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</si>
  <si>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</si>
  <si>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</si>
  <si>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</si>
  <si>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</si>
  <si>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Premije osiguranja</t>
  </si>
  <si>
    <t>Reprezentacija</t>
  </si>
  <si>
    <t>Članarine</t>
  </si>
  <si>
    <t>Pristojbe i naknade</t>
  </si>
  <si>
    <t>Troškovi sudskih postupaka</t>
  </si>
  <si>
    <t>Financijski rashodi</t>
  </si>
  <si>
    <t xml:space="preserve">Ostali financijski rashodi </t>
  </si>
  <si>
    <t>Bankarske usluge i usluge platnog prometa</t>
  </si>
  <si>
    <t>Negativne tečajne razlike</t>
  </si>
  <si>
    <t>Zatezne kamate</t>
  </si>
  <si>
    <t xml:space="preserve">Rashodi za nabavu proizvodne dugotrajne imovine </t>
  </si>
  <si>
    <t xml:space="preserve">Postrojenja i oprema </t>
  </si>
  <si>
    <t>Uredska oprema i namještaj</t>
  </si>
  <si>
    <t>Komunikacijska oprema</t>
  </si>
  <si>
    <t>Oprema za održavanje i zaštitu</t>
  </si>
  <si>
    <t>Sportska i glazbena oprema</t>
  </si>
  <si>
    <t>Ostala oprema</t>
  </si>
  <si>
    <t xml:space="preserve">Knjige, umjetnička djela </t>
  </si>
  <si>
    <t>Knjige</t>
  </si>
  <si>
    <t>Umjetnička djela</t>
  </si>
  <si>
    <t>Ulaganja u računalne programe</t>
  </si>
  <si>
    <t>4 Prihodi za posebne namjene</t>
  </si>
  <si>
    <t>1.1. Opći prihodi i primici</t>
  </si>
  <si>
    <t>4.7. Prihodi za posebne namjene</t>
  </si>
  <si>
    <t>5 Pomoći</t>
  </si>
  <si>
    <t>5.8. Pomoći</t>
  </si>
  <si>
    <t>6 Donacije</t>
  </si>
  <si>
    <t>6.1. Donacije</t>
  </si>
  <si>
    <t>08 Rekreacija, kultura i religija</t>
  </si>
  <si>
    <t>082 Službe kulture</t>
  </si>
  <si>
    <t>09 Obazovanje</t>
  </si>
  <si>
    <t>091 Predškolsko i osnovno obrazovanje</t>
  </si>
  <si>
    <t xml:space="preserve">IZVRŠENJE 
1.-12.2022. </t>
  </si>
  <si>
    <t xml:space="preserve">IZVRŠENJE 
1.-12.2023. </t>
  </si>
  <si>
    <t xml:space="preserve"> IZVRŠENJE 
1.-12.2023. </t>
  </si>
  <si>
    <t>Višak prihoda</t>
  </si>
  <si>
    <t>Rezultat poslovanja</t>
  </si>
  <si>
    <t>Višak/manjak prihoda</t>
  </si>
  <si>
    <t>Manjak prihoda</t>
  </si>
  <si>
    <t>9 Rezultat</t>
  </si>
  <si>
    <t>94 Prihod za posebne namjene-višak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</si>
  <si>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</si>
  <si>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</si>
  <si>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</si>
  <si>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</si>
  <si>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UMJETNIČKA ŠKOLA BELI MANASTIR</t>
  </si>
  <si>
    <t>IZVORI FINANCIRANJA UKUPNO</t>
  </si>
  <si>
    <t>Opći prihodi i primici</t>
  </si>
  <si>
    <t>Vlastiti prihodi</t>
  </si>
  <si>
    <t>Prihodi za posebne nemjene</t>
  </si>
  <si>
    <t>Pomoći</t>
  </si>
  <si>
    <t>Donacije</t>
  </si>
  <si>
    <t>Rezultat</t>
  </si>
  <si>
    <t>P1060</t>
  </si>
  <si>
    <t>PROGRAM KULTURE</t>
  </si>
  <si>
    <t>A100605</t>
  </si>
  <si>
    <t>DJELATNOST UMJETNIČKE ŠKOLE BELI MANASTIR</t>
  </si>
  <si>
    <t>1.1.</t>
  </si>
  <si>
    <t>Plaće (bruto)</t>
  </si>
  <si>
    <t>Stručno usavršavanje zaposlenika</t>
  </si>
  <si>
    <t>Naknada za korištenje osobnog automobila u sl. svrhe (LOCCO)</t>
  </si>
  <si>
    <t>Rashodi za materijal i energiju</t>
  </si>
  <si>
    <t>Uredski materijal i materijalni rashodi</t>
  </si>
  <si>
    <t>Materijal i dijelovi za tekuće i investicijsko održavanje</t>
  </si>
  <si>
    <t>Sitan inventar</t>
  </si>
  <si>
    <t>Službena, radna i zaštitna odjeća i obuća</t>
  </si>
  <si>
    <t>Rashodi za usluge</t>
  </si>
  <si>
    <t>Usluge telefona, pošte i prijevoza</t>
  </si>
  <si>
    <t>Usluge tekućeg i investicijskog održavanja postrojenja i opreme</t>
  </si>
  <si>
    <t>Zdravstvene i veterinarske usluge</t>
  </si>
  <si>
    <t>Ostali nespomenuti rashodi</t>
  </si>
  <si>
    <t>Ostali enspomenuti rashodi</t>
  </si>
  <si>
    <t>Ostali financisjki rashodi</t>
  </si>
  <si>
    <t>3.1. Vlastiti prihodi (1.6)</t>
  </si>
  <si>
    <t>4.7.</t>
  </si>
  <si>
    <t>Prihodi za posebne namjene</t>
  </si>
  <si>
    <t>A101605</t>
  </si>
  <si>
    <t>DJELATNOST UMJETNIČKE ŠKOLE BELI MANASTIR FINANCIRANA IZ DRUGIH IZVORA</t>
  </si>
  <si>
    <t>5.8.</t>
  </si>
  <si>
    <t>Doprinosi za obvezno zdravstveno osiguranje</t>
  </si>
  <si>
    <t>Naknade za prijevoz na posao i s posla</t>
  </si>
  <si>
    <t>6.1.</t>
  </si>
  <si>
    <t>K101606</t>
  </si>
  <si>
    <t xml:space="preserve">NABAVKA OPREME ZA RAD UMJETNIČKE ŠKOLE BELI MANASTIR </t>
  </si>
  <si>
    <t>Prihodi za posebne namjene- višak</t>
  </si>
  <si>
    <t>Rashodi za nabavu proizvedene dugotrajne imovine</t>
  </si>
  <si>
    <t>Postrojenja i oprema</t>
  </si>
  <si>
    <t>Knjige,umjetnička djela i ostale izložbene vrijednosti</t>
  </si>
  <si>
    <t>3.1. Vlastiti prihodi (1.6.)</t>
  </si>
  <si>
    <t>1.6.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</si>
</sst>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sz val="14"/>
      <color indexed="8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3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6" fillId="2" borderId="3" xfId="0" quotePrefix="1" applyFont="1" applyFill="1" applyBorder="1" applyAlignment="1">
      <alignment horizontal="left" vertical="center"/>
    </xf>
    <xf numFmtId="0" fontId="1" fillId="0" borderId="0" xfId="0" applyFont="1"/>
    <xf numFmtId="0" fontId="11" fillId="0" borderId="0" xfId="0" applyNumberFormat="1" applyFont="1" applyFill="1" applyBorder="1" applyAlignment="1" applyProtection="1">
      <alignment horizontal="left" vertical="top" wrapText="1"/>
    </xf>
    <xf numFmtId="0" fontId="9" fillId="3" borderId="2" xfId="0" applyNumberFormat="1" applyFont="1" applyFill="1" applyBorder="1" applyAlignment="1" applyProtection="1">
      <alignment vertical="center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3" fillId="2" borderId="0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/>
    <xf numFmtId="0" fontId="7" fillId="2" borderId="0" xfId="0" quotePrefix="1" applyNumberFormat="1" applyFont="1" applyFill="1" applyBorder="1" applyAlignment="1" applyProtection="1">
      <alignment horizontal="left" wrapText="1"/>
    </xf>
    <xf numFmtId="0" fontId="8" fillId="2" borderId="0" xfId="0" applyNumberFormat="1" applyFont="1" applyFill="1" applyBorder="1" applyAlignment="1" applyProtection="1">
      <alignment wrapText="1"/>
    </xf>
    <xf numFmtId="3" fontId="5" fillId="2" borderId="0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3" xfId="0" applyFont="1" applyBorder="1" applyAlignment="1"/>
    <xf numFmtId="0" fontId="9" fillId="0" borderId="3" xfId="0" applyFont="1" applyBorder="1" applyAlignment="1">
      <alignment wrapText="1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wrapText="1"/>
    </xf>
    <xf numFmtId="0" fontId="16" fillId="2" borderId="1" xfId="0" quotePrefix="1" applyFont="1" applyFill="1" applyBorder="1" applyAlignment="1">
      <alignment horizontal="left" vertical="center"/>
    </xf>
    <xf numFmtId="0" fontId="22" fillId="0" borderId="0" xfId="0" applyFont="1"/>
    <xf numFmtId="0" fontId="9" fillId="2" borderId="7" xfId="0" applyNumberFormat="1" applyFont="1" applyFill="1" applyBorder="1" applyAlignment="1">
      <alignment horizontal="center"/>
    </xf>
    <xf numFmtId="0" fontId="9" fillId="2" borderId="3" xfId="0" applyNumberFormat="1" applyFont="1" applyFill="1" applyBorder="1" applyAlignment="1">
      <alignment horizontal="left"/>
    </xf>
    <xf numFmtId="0" fontId="9" fillId="2" borderId="3" xfId="0" applyNumberFormat="1" applyFont="1" applyFill="1" applyBorder="1" applyAlignment="1"/>
    <xf numFmtId="0" fontId="9" fillId="2" borderId="3" xfId="0" applyFont="1" applyFill="1" applyBorder="1" applyAlignment="1">
      <alignment horizontal="left"/>
    </xf>
    <xf numFmtId="0" fontId="9" fillId="2" borderId="3" xfId="0" applyNumberFormat="1" applyFont="1" applyFill="1" applyBorder="1" applyAlignment="1">
      <alignment horizontal="left" wrapText="1"/>
    </xf>
    <xf numFmtId="3" fontId="9" fillId="2" borderId="3" xfId="0" applyNumberFormat="1" applyFont="1" applyFill="1" applyBorder="1" applyAlignment="1">
      <alignment horizontal="left"/>
    </xf>
    <xf numFmtId="0" fontId="9" fillId="2" borderId="9" xfId="0" applyNumberFormat="1" applyFont="1" applyFill="1" applyBorder="1" applyAlignment="1">
      <alignment horizontal="center"/>
    </xf>
    <xf numFmtId="49" fontId="9" fillId="2" borderId="3" xfId="0" applyNumberFormat="1" applyFont="1" applyFill="1" applyBorder="1" applyAlignment="1">
      <alignment horizontal="left" shrinkToFi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9" fillId="2" borderId="3" xfId="0" applyNumberFormat="1" applyFont="1" applyFill="1" applyBorder="1" applyAlignment="1"/>
    <xf numFmtId="1" fontId="0" fillId="0" borderId="3" xfId="0" applyNumberFormat="1" applyBorder="1"/>
    <xf numFmtId="0" fontId="11" fillId="4" borderId="3" xfId="0" applyNumberFormat="1" applyFont="1" applyFill="1" applyBorder="1" applyAlignment="1" applyProtection="1">
      <alignment horizontal="left" vertical="center" wrapText="1"/>
    </xf>
    <xf numFmtId="0" fontId="11" fillId="4" borderId="3" xfId="0" applyNumberFormat="1" applyFont="1" applyFill="1" applyBorder="1" applyAlignment="1" applyProtection="1">
      <alignment horizontal="left" wrapText="1"/>
    </xf>
    <xf numFmtId="0" fontId="16" fillId="4" borderId="3" xfId="0" applyNumberFormat="1" applyFont="1" applyFill="1" applyBorder="1" applyAlignment="1" applyProtection="1">
      <alignment horizontal="left" vertical="center" wrapText="1"/>
    </xf>
    <xf numFmtId="4" fontId="6" fillId="4" borderId="3" xfId="0" applyNumberFormat="1" applyFont="1" applyFill="1" applyBorder="1" applyAlignment="1">
      <alignment horizontal="right"/>
    </xf>
    <xf numFmtId="4" fontId="1" fillId="4" borderId="3" xfId="0" applyNumberFormat="1" applyFont="1" applyFill="1" applyBorder="1"/>
    <xf numFmtId="1" fontId="1" fillId="4" borderId="3" xfId="0" applyNumberFormat="1" applyFont="1" applyFill="1" applyBorder="1"/>
    <xf numFmtId="0" fontId="16" fillId="4" borderId="6" xfId="0" applyFont="1" applyFill="1" applyBorder="1" applyAlignment="1">
      <alignment horizontal="center"/>
    </xf>
    <xf numFmtId="0" fontId="11" fillId="4" borderId="8" xfId="0" applyNumberFormat="1" applyFont="1" applyFill="1" applyBorder="1" applyAlignment="1" applyProtection="1">
      <alignment horizontal="left" vertical="center" wrapText="1"/>
    </xf>
    <xf numFmtId="0" fontId="11" fillId="4" borderId="3" xfId="0" applyFont="1" applyFill="1" applyBorder="1" applyAlignment="1">
      <alignment wrapText="1"/>
    </xf>
    <xf numFmtId="4" fontId="11" fillId="4" borderId="3" xfId="0" applyNumberFormat="1" applyFont="1" applyFill="1" applyBorder="1" applyAlignment="1">
      <alignment wrapText="1"/>
    </xf>
    <xf numFmtId="0" fontId="11" fillId="4" borderId="3" xfId="0" quotePrefix="1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/>
    </xf>
    <xf numFmtId="0" fontId="16" fillId="4" borderId="3" xfId="0" applyFont="1" applyFill="1" applyBorder="1" applyAlignment="1"/>
    <xf numFmtId="0" fontId="11" fillId="4" borderId="3" xfId="0" applyFont="1" applyFill="1" applyBorder="1" applyAlignment="1"/>
    <xf numFmtId="4" fontId="11" fillId="4" borderId="3" xfId="0" applyNumberFormat="1" applyFont="1" applyFill="1" applyBorder="1" applyAlignment="1"/>
    <xf numFmtId="0" fontId="11" fillId="4" borderId="4" xfId="0" applyFont="1" applyFill="1" applyBorder="1" applyAlignment="1">
      <alignment horizontal="left"/>
    </xf>
    <xf numFmtId="0" fontId="16" fillId="4" borderId="7" xfId="0" applyFont="1" applyFill="1" applyBorder="1" applyAlignment="1">
      <alignment horizontal="center"/>
    </xf>
    <xf numFmtId="0" fontId="11" fillId="4" borderId="4" xfId="0" applyFont="1" applyFill="1" applyBorder="1" applyAlignment="1"/>
    <xf numFmtId="0" fontId="16" fillId="4" borderId="3" xfId="0" quotePrefix="1" applyFont="1" applyFill="1" applyBorder="1" applyAlignment="1">
      <alignment horizontal="left" vertical="center"/>
    </xf>
    <xf numFmtId="4" fontId="11" fillId="4" borderId="4" xfId="0" applyNumberFormat="1" applyFont="1" applyFill="1" applyBorder="1" applyAlignment="1"/>
    <xf numFmtId="0" fontId="16" fillId="4" borderId="4" xfId="0" quotePrefix="1" applyFont="1" applyFill="1" applyBorder="1" applyAlignment="1">
      <alignment horizontal="left" vertical="center"/>
    </xf>
    <xf numFmtId="0" fontId="11" fillId="4" borderId="3" xfId="0" quotePrefix="1" applyFont="1" applyFill="1" applyBorder="1" applyAlignment="1">
      <alignment horizontal="left"/>
    </xf>
    <xf numFmtId="0" fontId="16" fillId="4" borderId="1" xfId="0" quotePrefix="1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center"/>
    </xf>
    <xf numFmtId="0" fontId="9" fillId="4" borderId="3" xfId="0" applyNumberFormat="1" applyFont="1" applyFill="1" applyBorder="1" applyAlignment="1">
      <alignment horizontal="left"/>
    </xf>
    <xf numFmtId="0" fontId="11" fillId="4" borderId="3" xfId="0" applyNumberFormat="1" applyFont="1" applyFill="1" applyBorder="1" applyAlignment="1"/>
    <xf numFmtId="0" fontId="11" fillId="4" borderId="3" xfId="0" applyNumberFormat="1" applyFont="1" applyFill="1" applyBorder="1" applyAlignment="1">
      <alignment horizontal="left"/>
    </xf>
    <xf numFmtId="0" fontId="11" fillId="4" borderId="3" xfId="0" applyNumberFormat="1" applyFont="1" applyFill="1" applyBorder="1" applyAlignment="1">
      <alignment horizontal="left" wrapText="1"/>
    </xf>
    <xf numFmtId="0" fontId="11" fillId="4" borderId="3" xfId="0" applyNumberFormat="1" applyFont="1" applyFill="1" applyBorder="1" applyAlignment="1">
      <alignment horizontal="left" wrapText="1" shrinkToFit="1"/>
    </xf>
    <xf numFmtId="49" fontId="11" fillId="4" borderId="3" xfId="0" applyNumberFormat="1" applyFont="1" applyFill="1" applyBorder="1" applyAlignment="1">
      <alignment horizontal="left" shrinkToFit="1"/>
    </xf>
    <xf numFmtId="0" fontId="2" fillId="0" borderId="0" xfId="0" applyNumberFormat="1" applyFont="1" applyFill="1" applyBorder="1" applyAlignment="1" applyProtection="1">
      <alignment horizontal="right" vertical="center" wrapText="1"/>
    </xf>
    <xf numFmtId="4" fontId="11" fillId="4" borderId="3" xfId="0" applyNumberFormat="1" applyFont="1" applyFill="1" applyBorder="1" applyAlignment="1">
      <alignment horizontal="right" wrapText="1"/>
    </xf>
    <xf numFmtId="4" fontId="9" fillId="0" borderId="3" xfId="0" applyNumberFormat="1" applyFont="1" applyBorder="1" applyAlignment="1">
      <alignment horizontal="right" wrapText="1"/>
    </xf>
    <xf numFmtId="4" fontId="9" fillId="0" borderId="4" xfId="0" applyNumberFormat="1" applyFont="1" applyBorder="1" applyAlignment="1">
      <alignment horizontal="right"/>
    </xf>
    <xf numFmtId="4" fontId="11" fillId="4" borderId="3" xfId="0" applyNumberFormat="1" applyFont="1" applyFill="1" applyBorder="1" applyAlignment="1">
      <alignment horizontal="right"/>
    </xf>
    <xf numFmtId="4" fontId="9" fillId="0" borderId="3" xfId="0" applyNumberFormat="1" applyFont="1" applyBorder="1" applyAlignment="1">
      <alignment horizontal="right"/>
    </xf>
    <xf numFmtId="4" fontId="11" fillId="4" borderId="4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>
      <alignment horizontal="right" wrapText="1"/>
    </xf>
    <xf numFmtId="4" fontId="9" fillId="2" borderId="3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4" fontId="11" fillId="4" borderId="3" xfId="0" applyNumberFormat="1" applyFont="1" applyFill="1" applyBorder="1" applyAlignment="1">
      <alignment horizontal="right" wrapText="1" shrinkToFit="1"/>
    </xf>
    <xf numFmtId="4" fontId="11" fillId="4" borderId="3" xfId="0" applyNumberFormat="1" applyFont="1" applyFill="1" applyBorder="1" applyAlignment="1">
      <alignment horizontal="right" shrinkToFit="1"/>
    </xf>
    <xf numFmtId="4" fontId="9" fillId="2" borderId="3" xfId="0" applyNumberFormat="1" applyFont="1" applyFill="1" applyBorder="1" applyAlignment="1">
      <alignment horizontal="right" shrinkToFit="1"/>
    </xf>
    <xf numFmtId="1" fontId="23" fillId="4" borderId="3" xfId="0" applyNumberFormat="1" applyFont="1" applyFill="1" applyBorder="1"/>
    <xf numFmtId="4" fontId="24" fillId="0" borderId="3" xfId="0" applyNumberFormat="1" applyFont="1" applyBorder="1"/>
    <xf numFmtId="1" fontId="24" fillId="0" borderId="3" xfId="0" applyNumberFormat="1" applyFont="1" applyBorder="1"/>
    <xf numFmtId="4" fontId="23" fillId="4" borderId="3" xfId="0" applyNumberFormat="1" applyFont="1" applyFill="1" applyBorder="1"/>
    <xf numFmtId="1" fontId="24" fillId="4" borderId="3" xfId="0" applyNumberFormat="1" applyFont="1" applyFill="1" applyBorder="1"/>
    <xf numFmtId="0" fontId="1" fillId="0" borderId="3" xfId="0" applyFont="1" applyBorder="1"/>
    <xf numFmtId="4" fontId="6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 applyProtection="1">
      <alignment horizontal="right" wrapText="1"/>
    </xf>
    <xf numFmtId="4" fontId="1" fillId="0" borderId="3" xfId="0" applyNumberFormat="1" applyFont="1" applyBorder="1"/>
    <xf numFmtId="4" fontId="3" fillId="2" borderId="3" xfId="0" applyNumberFormat="1" applyFont="1" applyFill="1" applyBorder="1" applyAlignment="1" applyProtection="1">
      <alignment horizontal="right" wrapText="1"/>
    </xf>
    <xf numFmtId="0" fontId="6" fillId="3" borderId="10" xfId="0" applyNumberFormat="1" applyFont="1" applyFill="1" applyBorder="1" applyAlignment="1" applyProtection="1">
      <alignment horizontal="center" vertical="center" wrapText="1"/>
    </xf>
    <xf numFmtId="0" fontId="6" fillId="3" borderId="11" xfId="0" applyNumberFormat="1" applyFont="1" applyFill="1" applyBorder="1" applyAlignment="1" applyProtection="1">
      <alignment horizontal="center" vertical="center" wrapText="1"/>
    </xf>
    <xf numFmtId="0" fontId="6" fillId="3" borderId="12" xfId="0" applyNumberFormat="1" applyFont="1" applyFill="1" applyBorder="1" applyAlignment="1" applyProtection="1">
      <alignment horizontal="center" vertical="center" wrapText="1"/>
    </xf>
    <xf numFmtId="0" fontId="11" fillId="2" borderId="7" xfId="0" applyNumberFormat="1" applyFont="1" applyFill="1" applyBorder="1" applyAlignment="1" applyProtection="1">
      <alignment horizontal="left" vertical="center" wrapText="1"/>
    </xf>
    <xf numFmtId="0" fontId="1" fillId="0" borderId="13" xfId="0" applyFont="1" applyBorder="1"/>
    <xf numFmtId="0" fontId="10" fillId="2" borderId="7" xfId="0" quotePrefix="1" applyFont="1" applyFill="1" applyBorder="1" applyAlignment="1">
      <alignment horizontal="left" vertical="center" wrapText="1" indent="1"/>
    </xf>
    <xf numFmtId="0" fontId="0" fillId="0" borderId="13" xfId="0" applyBorder="1"/>
    <xf numFmtId="0" fontId="10" fillId="2" borderId="7" xfId="0" applyFont="1" applyFill="1" applyBorder="1" applyAlignment="1">
      <alignment horizontal="left" vertical="center" indent="1"/>
    </xf>
    <xf numFmtId="0" fontId="10" fillId="2" borderId="7" xfId="0" applyNumberFormat="1" applyFont="1" applyFill="1" applyBorder="1" applyAlignment="1" applyProtection="1">
      <alignment horizontal="left" vertical="center" wrapText="1" indent="1"/>
    </xf>
    <xf numFmtId="0" fontId="11" fillId="2" borderId="7" xfId="0" applyNumberFormat="1" applyFont="1" applyFill="1" applyBorder="1" applyAlignment="1" applyProtection="1">
      <alignment horizontal="left" vertical="center" wrapText="1" indent="1"/>
    </xf>
    <xf numFmtId="0" fontId="9" fillId="2" borderId="7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1" fontId="1" fillId="0" borderId="3" xfId="0" applyNumberFormat="1" applyFont="1" applyBorder="1"/>
    <xf numFmtId="1" fontId="1" fillId="0" borderId="13" xfId="0" applyNumberFormat="1" applyFont="1" applyBorder="1"/>
    <xf numFmtId="1" fontId="1" fillId="0" borderId="15" xfId="0" applyNumberFormat="1" applyFont="1" applyBorder="1"/>
    <xf numFmtId="1" fontId="1" fillId="0" borderId="16" xfId="0" applyNumberFormat="1" applyFont="1" applyBorder="1"/>
    <xf numFmtId="0" fontId="11" fillId="2" borderId="6" xfId="0" applyNumberFormat="1" applyFont="1" applyFill="1" applyBorder="1" applyAlignment="1" applyProtection="1">
      <alignment horizontal="left" vertical="center" wrapText="1"/>
    </xf>
    <xf numFmtId="4" fontId="6" fillId="2" borderId="19" xfId="0" applyNumberFormat="1" applyFont="1" applyFill="1" applyBorder="1" applyAlignment="1">
      <alignment horizontal="right"/>
    </xf>
    <xf numFmtId="4" fontId="1" fillId="0" borderId="19" xfId="0" applyNumberFormat="1" applyFont="1" applyBorder="1"/>
    <xf numFmtId="1" fontId="1" fillId="0" borderId="19" xfId="0" applyNumberFormat="1" applyFont="1" applyBorder="1"/>
    <xf numFmtId="1" fontId="1" fillId="0" borderId="20" xfId="0" applyNumberFormat="1" applyFont="1" applyBorder="1"/>
    <xf numFmtId="0" fontId="11" fillId="5" borderId="21" xfId="0" applyNumberFormat="1" applyFont="1" applyFill="1" applyBorder="1" applyAlignment="1" applyProtection="1">
      <alignment horizontal="left" vertical="center" wrapText="1"/>
    </xf>
    <xf numFmtId="4" fontId="6" fillId="5" borderId="22" xfId="0" applyNumberFormat="1" applyFont="1" applyFill="1" applyBorder="1" applyAlignment="1">
      <alignment horizontal="right"/>
    </xf>
    <xf numFmtId="0" fontId="6" fillId="3" borderId="9" xfId="0" applyNumberFormat="1" applyFont="1" applyFill="1" applyBorder="1" applyAlignment="1" applyProtection="1">
      <alignment horizontal="center" vertical="center" wrapText="1"/>
    </xf>
    <xf numFmtId="0" fontId="6" fillId="3" borderId="17" xfId="0" applyNumberFormat="1" applyFont="1" applyFill="1" applyBorder="1" applyAlignment="1" applyProtection="1">
      <alignment horizontal="center" vertical="center" wrapText="1"/>
    </xf>
    <xf numFmtId="0" fontId="6" fillId="3" borderId="18" xfId="0" applyNumberFormat="1" applyFont="1" applyFill="1" applyBorder="1" applyAlignment="1" applyProtection="1">
      <alignment horizontal="center" vertical="center" wrapText="1"/>
    </xf>
    <xf numFmtId="4" fontId="6" fillId="5" borderId="22" xfId="0" applyNumberFormat="1" applyFont="1" applyFill="1" applyBorder="1" applyAlignment="1" applyProtection="1">
      <alignment horizontal="right" wrapText="1"/>
    </xf>
    <xf numFmtId="1" fontId="1" fillId="5" borderId="22" xfId="0" applyNumberFormat="1" applyFont="1" applyFill="1" applyBorder="1"/>
    <xf numFmtId="1" fontId="1" fillId="5" borderId="23" xfId="0" applyNumberFormat="1" applyFont="1" applyFill="1" applyBorder="1"/>
    <xf numFmtId="0" fontId="10" fillId="2" borderId="0" xfId="0" applyNumberFormat="1" applyFont="1" applyFill="1" applyBorder="1" applyAlignment="1" applyProtection="1">
      <alignment horizontal="left" vertical="center" wrapText="1" indent="1"/>
    </xf>
    <xf numFmtId="4" fontId="3" fillId="2" borderId="0" xfId="0" applyNumberFormat="1" applyFont="1" applyFill="1" applyBorder="1" applyAlignment="1">
      <alignment horizontal="right"/>
    </xf>
    <xf numFmtId="4" fontId="3" fillId="2" borderId="0" xfId="0" applyNumberFormat="1" applyFont="1" applyFill="1" applyBorder="1" applyAlignment="1" applyProtection="1">
      <alignment horizontal="right" wrapText="1"/>
    </xf>
    <xf numFmtId="4" fontId="0" fillId="0" borderId="0" xfId="0" applyNumberFormat="1" applyBorder="1"/>
    <xf numFmtId="0" fontId="0" fillId="0" borderId="0" xfId="0" applyBorder="1"/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6" fillId="3" borderId="11" xfId="0" quotePrefix="1" applyNumberFormat="1" applyFont="1" applyFill="1" applyBorder="1" applyAlignment="1" applyProtection="1">
      <alignment horizontal="right" vertical="center" wrapText="1"/>
    </xf>
    <xf numFmtId="0" fontId="11" fillId="4" borderId="7" xfId="0" applyNumberFormat="1" applyFont="1" applyFill="1" applyBorder="1" applyAlignment="1" applyProtection="1">
      <alignment horizontal="left" vertical="center" wrapText="1"/>
    </xf>
    <xf numFmtId="1" fontId="1" fillId="4" borderId="13" xfId="0" applyNumberFormat="1" applyFont="1" applyFill="1" applyBorder="1"/>
    <xf numFmtId="0" fontId="9" fillId="2" borderId="7" xfId="0" quotePrefix="1" applyFont="1" applyFill="1" applyBorder="1" applyAlignment="1">
      <alignment horizontal="left" vertical="center"/>
    </xf>
    <xf numFmtId="1" fontId="0" fillId="0" borderId="13" xfId="0" applyNumberFormat="1" applyBorder="1"/>
    <xf numFmtId="0" fontId="11" fillId="4" borderId="7" xfId="0" quotePrefix="1" applyFont="1" applyFill="1" applyBorder="1" applyAlignment="1">
      <alignment horizontal="left" vertical="center"/>
    </xf>
    <xf numFmtId="0" fontId="9" fillId="2" borderId="14" xfId="0" quotePrefix="1" applyFont="1" applyFill="1" applyBorder="1" applyAlignment="1">
      <alignment horizontal="left" vertical="center"/>
    </xf>
    <xf numFmtId="0" fontId="11" fillId="2" borderId="15" xfId="0" quotePrefix="1" applyFont="1" applyFill="1" applyBorder="1" applyAlignment="1">
      <alignment horizontal="left" vertical="center"/>
    </xf>
    <xf numFmtId="0" fontId="9" fillId="2" borderId="15" xfId="0" applyFont="1" applyFill="1" applyBorder="1" applyAlignment="1"/>
    <xf numFmtId="4" fontId="9" fillId="2" borderId="15" xfId="0" applyNumberFormat="1" applyFont="1" applyFill="1" applyBorder="1" applyAlignment="1">
      <alignment horizontal="right"/>
    </xf>
    <xf numFmtId="4" fontId="3" fillId="2" borderId="15" xfId="0" applyNumberFormat="1" applyFont="1" applyFill="1" applyBorder="1" applyAlignment="1">
      <alignment horizontal="right"/>
    </xf>
    <xf numFmtId="4" fontId="0" fillId="0" borderId="15" xfId="0" applyNumberFormat="1" applyBorder="1"/>
    <xf numFmtId="1" fontId="0" fillId="0" borderId="15" xfId="0" applyNumberFormat="1" applyBorder="1"/>
    <xf numFmtId="1" fontId="0" fillId="0" borderId="16" xfId="0" applyNumberFormat="1" applyBorder="1"/>
    <xf numFmtId="0" fontId="6" fillId="3" borderId="17" xfId="0" applyNumberFormat="1" applyFont="1" applyFill="1" applyBorder="1" applyAlignment="1" applyProtection="1">
      <alignment horizontal="right" vertical="center" wrapText="1"/>
    </xf>
    <xf numFmtId="0" fontId="11" fillId="5" borderId="22" xfId="0" applyNumberFormat="1" applyFont="1" applyFill="1" applyBorder="1" applyAlignment="1" applyProtection="1">
      <alignment horizontal="left" vertical="center" wrapText="1"/>
    </xf>
    <xf numFmtId="0" fontId="16" fillId="5" borderId="22" xfId="0" applyNumberFormat="1" applyFont="1" applyFill="1" applyBorder="1" applyAlignment="1" applyProtection="1">
      <alignment horizontal="left" vertical="center" wrapText="1"/>
    </xf>
    <xf numFmtId="1" fontId="23" fillId="4" borderId="13" xfId="0" applyNumberFormat="1" applyFont="1" applyFill="1" applyBorder="1"/>
    <xf numFmtId="1" fontId="24" fillId="0" borderId="13" xfId="0" applyNumberFormat="1" applyFont="1" applyBorder="1"/>
    <xf numFmtId="0" fontId="9" fillId="4" borderId="7" xfId="0" quotePrefix="1" applyFont="1" applyFill="1" applyBorder="1" applyAlignment="1">
      <alignment horizontal="left" vertical="center"/>
    </xf>
    <xf numFmtId="1" fontId="24" fillId="4" borderId="13" xfId="0" applyNumberFormat="1" applyFont="1" applyFill="1" applyBorder="1"/>
    <xf numFmtId="0" fontId="9" fillId="2" borderId="14" xfId="0" applyNumberFormat="1" applyFont="1" applyFill="1" applyBorder="1" applyAlignment="1" applyProtection="1">
      <alignment horizontal="left" vertical="center" wrapText="1"/>
    </xf>
    <xf numFmtId="0" fontId="11" fillId="2" borderId="15" xfId="0" applyNumberFormat="1" applyFont="1" applyFill="1" applyBorder="1" applyAlignment="1" applyProtection="1">
      <alignment horizontal="left" vertical="center" wrapText="1"/>
    </xf>
    <xf numFmtId="0" fontId="16" fillId="2" borderId="15" xfId="0" quotePrefix="1" applyFont="1" applyFill="1" applyBorder="1" applyAlignment="1">
      <alignment horizontal="left" vertical="center"/>
    </xf>
    <xf numFmtId="49" fontId="9" fillId="2" borderId="15" xfId="0" applyNumberFormat="1" applyFont="1" applyFill="1" applyBorder="1" applyAlignment="1">
      <alignment horizontal="left" shrinkToFit="1"/>
    </xf>
    <xf numFmtId="4" fontId="9" fillId="2" borderId="15" xfId="0" applyNumberFormat="1" applyFont="1" applyFill="1" applyBorder="1" applyAlignment="1">
      <alignment horizontal="right" shrinkToFit="1"/>
    </xf>
    <xf numFmtId="1" fontId="23" fillId="5" borderId="22" xfId="0" applyNumberFormat="1" applyFont="1" applyFill="1" applyBorder="1"/>
    <xf numFmtId="1" fontId="23" fillId="5" borderId="23" xfId="0" applyNumberFormat="1" applyFont="1" applyFill="1" applyBorder="1"/>
    <xf numFmtId="0" fontId="11" fillId="6" borderId="7" xfId="0" applyFont="1" applyFill="1" applyBorder="1" applyAlignment="1">
      <alignment horizontal="left" vertical="center"/>
    </xf>
    <xf numFmtId="0" fontId="11" fillId="6" borderId="3" xfId="0" applyNumberFormat="1" applyFont="1" applyFill="1" applyBorder="1" applyAlignment="1" applyProtection="1">
      <alignment horizontal="left" vertical="center"/>
    </xf>
    <xf numFmtId="0" fontId="16" fillId="6" borderId="3" xfId="0" applyNumberFormat="1" applyFont="1" applyFill="1" applyBorder="1" applyAlignment="1" applyProtection="1">
      <alignment horizontal="left" vertical="center"/>
    </xf>
    <xf numFmtId="0" fontId="11" fillId="6" borderId="3" xfId="0" applyNumberFormat="1" applyFont="1" applyFill="1" applyBorder="1" applyAlignment="1" applyProtection="1">
      <alignment vertical="center" wrapText="1"/>
    </xf>
    <xf numFmtId="4" fontId="6" fillId="6" borderId="3" xfId="0" applyNumberFormat="1" applyFont="1" applyFill="1" applyBorder="1" applyAlignment="1">
      <alignment horizontal="right"/>
    </xf>
    <xf numFmtId="1" fontId="1" fillId="6" borderId="3" xfId="0" applyNumberFormat="1" applyFont="1" applyFill="1" applyBorder="1"/>
    <xf numFmtId="1" fontId="1" fillId="6" borderId="13" xfId="0" applyNumberFormat="1" applyFont="1" applyFill="1" applyBorder="1"/>
    <xf numFmtId="0" fontId="11" fillId="6" borderId="6" xfId="0" applyNumberFormat="1" applyFont="1" applyFill="1" applyBorder="1" applyAlignment="1" applyProtection="1">
      <alignment horizontal="left" vertical="center" wrapText="1"/>
    </xf>
    <xf numFmtId="0" fontId="11" fillId="6" borderId="19" xfId="0" applyNumberFormat="1" applyFont="1" applyFill="1" applyBorder="1" applyAlignment="1" applyProtection="1">
      <alignment horizontal="left" vertical="center" wrapText="1"/>
    </xf>
    <xf numFmtId="0" fontId="16" fillId="6" borderId="19" xfId="0" applyNumberFormat="1" applyFont="1" applyFill="1" applyBorder="1" applyAlignment="1" applyProtection="1">
      <alignment horizontal="left" vertical="center" wrapText="1"/>
    </xf>
    <xf numFmtId="4" fontId="6" fillId="6" borderId="19" xfId="0" applyNumberFormat="1" applyFont="1" applyFill="1" applyBorder="1" applyAlignment="1">
      <alignment horizontal="right"/>
    </xf>
    <xf numFmtId="1" fontId="23" fillId="6" borderId="19" xfId="0" applyNumberFormat="1" applyFont="1" applyFill="1" applyBorder="1"/>
    <xf numFmtId="1" fontId="23" fillId="6" borderId="20" xfId="0" applyNumberFormat="1" applyFont="1" applyFill="1" applyBorder="1"/>
    <xf numFmtId="1" fontId="1" fillId="6" borderId="19" xfId="0" applyNumberFormat="1" applyFont="1" applyFill="1" applyBorder="1"/>
    <xf numFmtId="1" fontId="1" fillId="6" borderId="20" xfId="0" applyNumberFormat="1" applyFont="1" applyFill="1" applyBorder="1"/>
    <xf numFmtId="0" fontId="10" fillId="2" borderId="7" xfId="0" quotePrefix="1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3" fontId="3" fillId="2" borderId="15" xfId="0" applyNumberFormat="1" applyFont="1" applyFill="1" applyBorder="1" applyAlignment="1">
      <alignment horizontal="right"/>
    </xf>
    <xf numFmtId="0" fontId="0" fillId="0" borderId="15" xfId="0" applyBorder="1"/>
    <xf numFmtId="0" fontId="0" fillId="0" borderId="16" xfId="0" applyBorder="1"/>
    <xf numFmtId="0" fontId="11" fillId="7" borderId="21" xfId="0" applyNumberFormat="1" applyFont="1" applyFill="1" applyBorder="1" applyAlignment="1" applyProtection="1">
      <alignment horizontal="left" vertical="center" wrapText="1"/>
    </xf>
    <xf numFmtId="0" fontId="10" fillId="2" borderId="14" xfId="0" applyNumberFormat="1" applyFont="1" applyFill="1" applyBorder="1" applyAlignment="1" applyProtection="1">
      <alignment horizontal="left" vertical="center" wrapText="1"/>
    </xf>
    <xf numFmtId="4" fontId="6" fillId="7" borderId="22" xfId="0" applyNumberFormat="1" applyFont="1" applyFill="1" applyBorder="1" applyAlignment="1">
      <alignment horizontal="right"/>
    </xf>
    <xf numFmtId="1" fontId="1" fillId="7" borderId="22" xfId="0" applyNumberFormat="1" applyFont="1" applyFill="1" applyBorder="1"/>
    <xf numFmtId="1" fontId="1" fillId="7" borderId="23" xfId="0" applyNumberFormat="1" applyFont="1" applyFill="1" applyBorder="1"/>
    <xf numFmtId="1" fontId="0" fillId="0" borderId="19" xfId="0" applyNumberFormat="1" applyFont="1" applyBorder="1"/>
    <xf numFmtId="1" fontId="0" fillId="0" borderId="20" xfId="0" applyNumberFormat="1" applyFont="1" applyBorder="1"/>
    <xf numFmtId="3" fontId="6" fillId="2" borderId="3" xfId="0" applyNumberFormat="1" applyFont="1" applyFill="1" applyBorder="1" applyAlignment="1">
      <alignment horizontal="right"/>
    </xf>
    <xf numFmtId="0" fontId="6" fillId="3" borderId="25" xfId="0" applyNumberFormat="1" applyFont="1" applyFill="1" applyBorder="1" applyAlignment="1" applyProtection="1">
      <alignment horizontal="center" vertical="center" wrapText="1"/>
    </xf>
    <xf numFmtId="0" fontId="6" fillId="3" borderId="31" xfId="0" applyNumberFormat="1" applyFont="1" applyFill="1" applyBorder="1" applyAlignment="1" applyProtection="1">
      <alignment horizontal="center" vertical="center" wrapText="1"/>
    </xf>
    <xf numFmtId="0" fontId="6" fillId="3" borderId="32" xfId="0" applyNumberFormat="1" applyFont="1" applyFill="1" applyBorder="1" applyAlignment="1" applyProtection="1">
      <alignment horizontal="center" vertical="center" wrapText="1"/>
    </xf>
    <xf numFmtId="0" fontId="11" fillId="2" borderId="7" xfId="0" applyFont="1" applyFill="1" applyBorder="1" applyAlignment="1">
      <alignment horizontal="left" vertical="center"/>
    </xf>
    <xf numFmtId="0" fontId="0" fillId="0" borderId="3" xfId="0" applyFont="1" applyBorder="1"/>
    <xf numFmtId="0" fontId="0" fillId="0" borderId="13" xfId="0" applyFont="1" applyBorder="1"/>
    <xf numFmtId="0" fontId="9" fillId="2" borderId="0" xfId="0" quotePrefix="1" applyFont="1" applyFill="1" applyBorder="1" applyAlignment="1">
      <alignment horizontal="left" vertical="center"/>
    </xf>
    <xf numFmtId="0" fontId="11" fillId="2" borderId="0" xfId="0" quotePrefix="1" applyFont="1" applyFill="1" applyBorder="1" applyAlignment="1">
      <alignment horizontal="left" vertical="center"/>
    </xf>
    <xf numFmtId="0" fontId="16" fillId="2" borderId="0" xfId="0" quotePrefix="1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0" fontId="9" fillId="2" borderId="0" xfId="0" applyFont="1" applyFill="1" applyBorder="1" applyAlignment="1"/>
    <xf numFmtId="4" fontId="9" fillId="2" borderId="0" xfId="0" applyNumberFormat="1" applyFont="1" applyFill="1" applyBorder="1" applyAlignment="1">
      <alignment horizontal="right"/>
    </xf>
    <xf numFmtId="1" fontId="0" fillId="0" borderId="0" xfId="0" applyNumberFormat="1" applyBorder="1"/>
    <xf numFmtId="0" fontId="11" fillId="4" borderId="4" xfId="0" applyFont="1" applyFill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11" fillId="2" borderId="6" xfId="0" applyNumberFormat="1" applyFont="1" applyFill="1" applyBorder="1" applyAlignment="1" applyProtection="1">
      <alignment vertical="center" wrapText="1"/>
    </xf>
    <xf numFmtId="0" fontId="10" fillId="2" borderId="7" xfId="0" applyFont="1" applyFill="1" applyBorder="1" applyAlignment="1">
      <alignment vertical="center"/>
    </xf>
    <xf numFmtId="0" fontId="11" fillId="2" borderId="7" xfId="0" applyNumberFormat="1" applyFont="1" applyFill="1" applyBorder="1" applyAlignment="1" applyProtection="1">
      <alignment vertical="center" wrapText="1"/>
    </xf>
    <xf numFmtId="0" fontId="10" fillId="2" borderId="7" xfId="0" applyNumberFormat="1" applyFont="1" applyFill="1" applyBorder="1" applyAlignment="1" applyProtection="1">
      <alignment vertical="center" wrapText="1"/>
    </xf>
    <xf numFmtId="0" fontId="9" fillId="2" borderId="7" xfId="0" applyNumberFormat="1" applyFont="1" applyFill="1" applyBorder="1" applyAlignment="1" applyProtection="1">
      <alignment vertical="center" wrapText="1"/>
    </xf>
    <xf numFmtId="0" fontId="9" fillId="2" borderId="14" xfId="0" applyNumberFormat="1" applyFont="1" applyFill="1" applyBorder="1" applyAlignment="1" applyProtection="1">
      <alignment vertical="center" wrapText="1"/>
    </xf>
    <xf numFmtId="4" fontId="0" fillId="0" borderId="15" xfId="0" applyNumberFormat="1" applyFont="1" applyBorder="1"/>
    <xf numFmtId="4" fontId="3" fillId="2" borderId="15" xfId="0" applyNumberFormat="1" applyFont="1" applyFill="1" applyBorder="1" applyAlignment="1" applyProtection="1">
      <alignment horizontal="right" wrapText="1"/>
    </xf>
    <xf numFmtId="1" fontId="0" fillId="0" borderId="15" xfId="0" applyNumberFormat="1" applyFont="1" applyBorder="1"/>
    <xf numFmtId="1" fontId="0" fillId="0" borderId="16" xfId="0" applyNumberFormat="1" applyFont="1" applyBorder="1"/>
    <xf numFmtId="0" fontId="0" fillId="0" borderId="0" xfId="0" applyFont="1"/>
    <xf numFmtId="0" fontId="11" fillId="4" borderId="10" xfId="0" quotePrefix="1" applyFont="1" applyFill="1" applyBorder="1" applyAlignment="1">
      <alignment horizontal="left" vertical="center"/>
    </xf>
    <xf numFmtId="0" fontId="11" fillId="4" borderId="11" xfId="0" quotePrefix="1" applyFont="1" applyFill="1" applyBorder="1" applyAlignment="1">
      <alignment horizontal="left" vertical="center"/>
    </xf>
    <xf numFmtId="0" fontId="16" fillId="4" borderId="11" xfId="0" quotePrefix="1" applyFont="1" applyFill="1" applyBorder="1" applyAlignment="1">
      <alignment horizontal="left" vertical="center"/>
    </xf>
    <xf numFmtId="0" fontId="11" fillId="4" borderId="25" xfId="0" applyFont="1" applyFill="1" applyBorder="1" applyAlignment="1">
      <alignment horizontal="center"/>
    </xf>
    <xf numFmtId="0" fontId="11" fillId="4" borderId="11" xfId="0" applyFont="1" applyFill="1" applyBorder="1" applyAlignment="1"/>
    <xf numFmtId="4" fontId="11" fillId="4" borderId="11" xfId="0" applyNumberFormat="1" applyFont="1" applyFill="1" applyBorder="1" applyAlignment="1">
      <alignment horizontal="right"/>
    </xf>
    <xf numFmtId="4" fontId="11" fillId="4" borderId="11" xfId="0" applyNumberFormat="1" applyFont="1" applyFill="1" applyBorder="1" applyAlignment="1"/>
    <xf numFmtId="1" fontId="1" fillId="4" borderId="11" xfId="0" applyNumberFormat="1" applyFont="1" applyFill="1" applyBorder="1"/>
    <xf numFmtId="1" fontId="1" fillId="4" borderId="12" xfId="0" applyNumberFormat="1" applyFont="1" applyFill="1" applyBorder="1"/>
    <xf numFmtId="0" fontId="11" fillId="2" borderId="14" xfId="0" quotePrefix="1" applyFont="1" applyFill="1" applyBorder="1" applyAlignment="1">
      <alignment horizontal="left" vertical="center"/>
    </xf>
    <xf numFmtId="0" fontId="11" fillId="2" borderId="0" xfId="0" applyNumberFormat="1" applyFont="1" applyFill="1" applyBorder="1" applyAlignment="1" applyProtection="1">
      <alignment horizontal="left" vertical="center" wrapText="1"/>
    </xf>
    <xf numFmtId="0" fontId="9" fillId="2" borderId="0" xfId="0" applyNumberFormat="1" applyFont="1" applyFill="1" applyBorder="1" applyAlignment="1">
      <alignment horizontal="center"/>
    </xf>
    <xf numFmtId="49" fontId="9" fillId="2" borderId="0" xfId="0" applyNumberFormat="1" applyFont="1" applyFill="1" applyBorder="1" applyAlignment="1">
      <alignment horizontal="left" shrinkToFit="1"/>
    </xf>
    <xf numFmtId="4" fontId="9" fillId="2" borderId="0" xfId="0" applyNumberFormat="1" applyFont="1" applyFill="1" applyBorder="1" applyAlignment="1">
      <alignment horizontal="right" shrinkToFit="1"/>
    </xf>
    <xf numFmtId="0" fontId="9" fillId="2" borderId="15" xfId="0" applyNumberFormat="1" applyFont="1" applyFill="1" applyBorder="1" applyAlignment="1">
      <alignment horizontal="center"/>
    </xf>
    <xf numFmtId="0" fontId="9" fillId="2" borderId="15" xfId="0" applyNumberFormat="1" applyFont="1" applyFill="1" applyBorder="1" applyAlignment="1" applyProtection="1">
      <alignment horizontal="left" vertical="center" wrapText="1"/>
    </xf>
    <xf numFmtId="0" fontId="9" fillId="2" borderId="15" xfId="0" quotePrefix="1" applyFont="1" applyFill="1" applyBorder="1" applyAlignment="1">
      <alignment horizontal="left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6" fillId="3" borderId="13" xfId="0" applyNumberFormat="1" applyFont="1" applyFill="1" applyBorder="1" applyAlignment="1" applyProtection="1">
      <alignment horizontal="center" vertical="center" wrapText="1"/>
    </xf>
    <xf numFmtId="3" fontId="3" fillId="2" borderId="17" xfId="0" applyNumberFormat="1" applyFont="1" applyFill="1" applyBorder="1" applyAlignment="1">
      <alignment horizontal="right"/>
    </xf>
    <xf numFmtId="1" fontId="0" fillId="0" borderId="34" xfId="0" applyNumberFormat="1" applyFont="1" applyBorder="1"/>
    <xf numFmtId="1" fontId="0" fillId="0" borderId="35" xfId="0" applyNumberFormat="1" applyFont="1" applyBorder="1"/>
    <xf numFmtId="0" fontId="25" fillId="0" borderId="3" xfId="0" applyFont="1" applyBorder="1" applyAlignment="1">
      <alignment horizontal="left" vertical="center"/>
    </xf>
    <xf numFmtId="4" fontId="3" fillId="2" borderId="4" xfId="0" applyNumberFormat="1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horizontal="left" vertical="center"/>
    </xf>
    <xf numFmtId="4" fontId="6" fillId="2" borderId="4" xfId="0" applyNumberFormat="1" applyFont="1" applyFill="1" applyBorder="1" applyAlignment="1">
      <alignment horizontal="left" vertical="center"/>
    </xf>
    <xf numFmtId="4" fontId="6" fillId="2" borderId="3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/>
    <xf numFmtId="0" fontId="0" fillId="0" borderId="0" xfId="0" applyFont="1" applyAlignment="1">
      <alignment horizontal="left" vertical="center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/>
    <xf numFmtId="0" fontId="25" fillId="5" borderId="3" xfId="0" applyFont="1" applyFill="1" applyBorder="1" applyAlignment="1">
      <alignment horizontal="left" vertical="center" wrapText="1"/>
    </xf>
    <xf numFmtId="4" fontId="6" fillId="5" borderId="4" xfId="0" applyNumberFormat="1" applyFont="1" applyFill="1" applyBorder="1" applyAlignment="1">
      <alignment horizontal="left" vertical="center"/>
    </xf>
    <xf numFmtId="4" fontId="6" fillId="5" borderId="3" xfId="0" applyNumberFormat="1" applyFont="1" applyFill="1" applyBorder="1" applyAlignment="1">
      <alignment horizontal="left" vertical="center"/>
    </xf>
    <xf numFmtId="0" fontId="25" fillId="3" borderId="3" xfId="0" applyFont="1" applyFill="1" applyBorder="1" applyAlignment="1">
      <alignment horizontal="left" vertical="center" wrapText="1"/>
    </xf>
    <xf numFmtId="4" fontId="6" fillId="3" borderId="4" xfId="0" applyNumberFormat="1" applyFont="1" applyFill="1" applyBorder="1" applyAlignment="1">
      <alignment horizontal="left" vertical="center"/>
    </xf>
    <xf numFmtId="4" fontId="6" fillId="3" borderId="3" xfId="0" applyNumberFormat="1" applyFont="1" applyFill="1" applyBorder="1" applyAlignment="1">
      <alignment horizontal="left" vertical="center"/>
    </xf>
    <xf numFmtId="0" fontId="25" fillId="3" borderId="3" xfId="0" applyFont="1" applyFill="1" applyBorder="1" applyAlignment="1">
      <alignment horizontal="left" vertical="center"/>
    </xf>
    <xf numFmtId="0" fontId="25" fillId="5" borderId="3" xfId="0" applyFont="1" applyFill="1" applyBorder="1" applyAlignment="1">
      <alignment horizontal="left" vertical="center"/>
    </xf>
    <xf numFmtId="0" fontId="25" fillId="8" borderId="3" xfId="0" applyFont="1" applyFill="1" applyBorder="1" applyAlignment="1">
      <alignment horizontal="left" vertical="center"/>
    </xf>
    <xf numFmtId="4" fontId="6" fillId="8" borderId="4" xfId="0" applyNumberFormat="1" applyFont="1" applyFill="1" applyBorder="1" applyAlignment="1">
      <alignment horizontal="left" vertical="center"/>
    </xf>
    <xf numFmtId="4" fontId="6" fillId="8" borderId="3" xfId="0" applyNumberFormat="1" applyFont="1" applyFill="1" applyBorder="1" applyAlignment="1">
      <alignment horizontal="left" vertical="center"/>
    </xf>
    <xf numFmtId="0" fontId="25" fillId="9" borderId="3" xfId="0" applyFont="1" applyFill="1" applyBorder="1" applyAlignment="1">
      <alignment horizontal="left" vertical="center"/>
    </xf>
    <xf numFmtId="4" fontId="6" fillId="9" borderId="4" xfId="0" applyNumberFormat="1" applyFont="1" applyFill="1" applyBorder="1" applyAlignment="1">
      <alignment horizontal="left" vertical="center"/>
    </xf>
    <xf numFmtId="4" fontId="6" fillId="9" borderId="3" xfId="0" applyNumberFormat="1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5" fillId="2" borderId="3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20" fillId="2" borderId="3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1" fillId="5" borderId="3" xfId="0" applyFont="1" applyFill="1" applyBorder="1" applyAlignment="1">
      <alignment horizontal="left" vertical="center"/>
    </xf>
    <xf numFmtId="4" fontId="11" fillId="5" borderId="4" xfId="0" applyNumberFormat="1" applyFont="1" applyFill="1" applyBorder="1" applyAlignment="1">
      <alignment horizontal="left" vertical="center"/>
    </xf>
    <xf numFmtId="4" fontId="11" fillId="5" borderId="3" xfId="0" applyNumberFormat="1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6" fillId="4" borderId="3" xfId="0" applyFont="1" applyFill="1" applyBorder="1" applyAlignment="1">
      <alignment horizontal="left" vertical="center"/>
    </xf>
    <xf numFmtId="4" fontId="26" fillId="4" borderId="4" xfId="0" applyNumberFormat="1" applyFont="1" applyFill="1" applyBorder="1" applyAlignment="1">
      <alignment horizontal="left" vertical="center"/>
    </xf>
    <xf numFmtId="4" fontId="26" fillId="4" borderId="3" xfId="0" applyNumberFormat="1" applyFont="1" applyFill="1" applyBorder="1" applyAlignment="1">
      <alignment horizontal="left" vertical="center"/>
    </xf>
    <xf numFmtId="4" fontId="6" fillId="3" borderId="11" xfId="0" applyNumberFormat="1" applyFont="1" applyFill="1" applyBorder="1" applyAlignment="1" applyProtection="1">
      <alignment horizontal="center" vertical="center" wrapText="1"/>
    </xf>
    <xf numFmtId="0" fontId="14" fillId="3" borderId="13" xfId="0" applyNumberFormat="1" applyFont="1" applyFill="1" applyBorder="1" applyAlignment="1" applyProtection="1">
      <alignment horizontal="center" vertical="center" wrapText="1"/>
    </xf>
    <xf numFmtId="3" fontId="3" fillId="2" borderId="13" xfId="0" applyNumberFormat="1" applyFont="1" applyFill="1" applyBorder="1" applyAlignment="1">
      <alignment horizontal="left" vertical="center"/>
    </xf>
    <xf numFmtId="3" fontId="6" fillId="8" borderId="13" xfId="0" applyNumberFormat="1" applyFont="1" applyFill="1" applyBorder="1" applyAlignment="1">
      <alignment horizontal="left" vertical="center"/>
    </xf>
    <xf numFmtId="1" fontId="3" fillId="2" borderId="13" xfId="0" applyNumberFormat="1" applyFont="1" applyFill="1" applyBorder="1" applyAlignment="1">
      <alignment horizontal="left" vertical="center"/>
    </xf>
    <xf numFmtId="3" fontId="6" fillId="9" borderId="13" xfId="0" applyNumberFormat="1" applyFont="1" applyFill="1" applyBorder="1" applyAlignment="1">
      <alignment horizontal="left" vertical="center"/>
    </xf>
    <xf numFmtId="3" fontId="6" fillId="3" borderId="13" xfId="0" applyNumberFormat="1" applyFont="1" applyFill="1" applyBorder="1" applyAlignment="1">
      <alignment horizontal="left" vertical="center"/>
    </xf>
    <xf numFmtId="3" fontId="6" fillId="5" borderId="13" xfId="0" applyNumberFormat="1" applyFont="1" applyFill="1" applyBorder="1" applyAlignment="1">
      <alignment horizontal="left" vertical="center"/>
    </xf>
    <xf numFmtId="3" fontId="6" fillId="2" borderId="13" xfId="0" applyNumberFormat="1" applyFont="1" applyFill="1" applyBorder="1" applyAlignment="1">
      <alignment horizontal="left" vertical="center"/>
    </xf>
    <xf numFmtId="3" fontId="26" fillId="4" borderId="13" xfId="0" applyNumberFormat="1" applyFont="1" applyFill="1" applyBorder="1" applyAlignment="1">
      <alignment horizontal="left" vertical="center"/>
    </xf>
    <xf numFmtId="4" fontId="3" fillId="2" borderId="38" xfId="0" applyNumberFormat="1" applyFont="1" applyFill="1" applyBorder="1" applyAlignment="1">
      <alignment horizontal="left" vertical="center"/>
    </xf>
    <xf numFmtId="4" fontId="3" fillId="2" borderId="34" xfId="0" applyNumberFormat="1" applyFont="1" applyFill="1" applyBorder="1" applyAlignment="1">
      <alignment horizontal="left" vertical="center"/>
    </xf>
    <xf numFmtId="0" fontId="20" fillId="2" borderId="34" xfId="0" applyFont="1" applyFill="1" applyBorder="1" applyAlignment="1">
      <alignment horizontal="left" vertical="center"/>
    </xf>
    <xf numFmtId="3" fontId="6" fillId="2" borderId="18" xfId="0" applyNumberFormat="1" applyFont="1" applyFill="1" applyBorder="1" applyAlignment="1">
      <alignment horizontal="left" vertical="center"/>
    </xf>
    <xf numFmtId="3" fontId="3" fillId="2" borderId="16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7" fillId="2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7" fillId="2" borderId="0" xfId="0" quotePrefix="1" applyNumberFormat="1" applyFont="1" applyFill="1" applyBorder="1" applyAlignment="1" applyProtection="1">
      <alignment horizontal="left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8" fillId="2" borderId="5" xfId="0" applyNumberFormat="1" applyFont="1" applyFill="1" applyBorder="1" applyAlignment="1" applyProtection="1">
      <alignment horizontal="left" wrapText="1"/>
    </xf>
    <xf numFmtId="0" fontId="11" fillId="0" borderId="1" xfId="0" quotePrefix="1" applyFont="1" applyFill="1" applyBorder="1" applyAlignment="1">
      <alignment horizontal="left" vertical="center"/>
    </xf>
    <xf numFmtId="0" fontId="6" fillId="3" borderId="26" xfId="0" applyNumberFormat="1" applyFont="1" applyFill="1" applyBorder="1" applyAlignment="1" applyProtection="1">
      <alignment horizontal="center" vertical="center" wrapText="1"/>
    </xf>
    <xf numFmtId="0" fontId="6" fillId="3" borderId="27" xfId="0" applyNumberFormat="1" applyFont="1" applyFill="1" applyBorder="1" applyAlignment="1" applyProtection="1">
      <alignment horizontal="center" vertical="center" wrapText="1"/>
    </xf>
    <xf numFmtId="0" fontId="6" fillId="3" borderId="25" xfId="0" applyNumberFormat="1" applyFont="1" applyFill="1" applyBorder="1" applyAlignment="1" applyProtection="1">
      <alignment horizontal="center" vertical="center" wrapText="1"/>
    </xf>
    <xf numFmtId="0" fontId="6" fillId="3" borderId="29" xfId="0" applyNumberFormat="1" applyFont="1" applyFill="1" applyBorder="1" applyAlignment="1" applyProtection="1">
      <alignment horizontal="center" vertical="center" wrapText="1"/>
    </xf>
    <xf numFmtId="0" fontId="6" fillId="3" borderId="30" xfId="0" applyNumberFormat="1" applyFont="1" applyFill="1" applyBorder="1" applyAlignment="1" applyProtection="1">
      <alignment horizontal="center" vertical="center" wrapText="1"/>
    </xf>
    <xf numFmtId="0" fontId="6" fillId="3" borderId="2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3" borderId="28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3" fillId="2" borderId="28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6" fillId="2" borderId="28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6" fillId="5" borderId="28" xfId="0" applyNumberFormat="1" applyFont="1" applyFill="1" applyBorder="1" applyAlignment="1" applyProtection="1">
      <alignment horizontal="left" vertical="center" wrapText="1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9" fillId="2" borderId="28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0" fontId="9" fillId="2" borderId="4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4" fillId="3" borderId="28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9" fillId="2" borderId="28" xfId="0" quotePrefix="1" applyFont="1" applyFill="1" applyBorder="1" applyAlignment="1">
      <alignment horizontal="center" vertical="center"/>
    </xf>
    <xf numFmtId="0" fontId="9" fillId="2" borderId="2" xfId="0" quotePrefix="1" applyFont="1" applyFill="1" applyBorder="1" applyAlignment="1">
      <alignment horizontal="center" vertical="center"/>
    </xf>
    <xf numFmtId="0" fontId="9" fillId="2" borderId="4" xfId="0" quotePrefix="1" applyFont="1" applyFill="1" applyBorder="1" applyAlignment="1">
      <alignment horizontal="center" vertical="center"/>
    </xf>
    <xf numFmtId="0" fontId="9" fillId="2" borderId="28" xfId="0" applyNumberFormat="1" applyFont="1" applyFill="1" applyBorder="1" applyAlignment="1">
      <alignment horizontal="center"/>
    </xf>
    <xf numFmtId="0" fontId="9" fillId="2" borderId="2" xfId="0" applyNumberFormat="1" applyFont="1" applyFill="1" applyBorder="1" applyAlignment="1">
      <alignment horizontal="center"/>
    </xf>
    <xf numFmtId="0" fontId="9" fillId="2" borderId="4" xfId="0" applyNumberFormat="1" applyFont="1" applyFill="1" applyBorder="1" applyAlignment="1">
      <alignment horizontal="center"/>
    </xf>
    <xf numFmtId="0" fontId="6" fillId="2" borderId="29" xfId="0" applyNumberFormat="1" applyFont="1" applyFill="1" applyBorder="1" applyAlignment="1" applyProtection="1">
      <alignment horizontal="center" vertical="center" wrapText="1"/>
    </xf>
    <xf numFmtId="0" fontId="6" fillId="2" borderId="30" xfId="0" applyNumberFormat="1" applyFont="1" applyFill="1" applyBorder="1" applyAlignment="1" applyProtection="1">
      <alignment horizontal="center" vertical="center" wrapText="1"/>
    </xf>
    <xf numFmtId="0" fontId="6" fillId="2" borderId="24" xfId="0" applyNumberFormat="1" applyFont="1" applyFill="1" applyBorder="1" applyAlignment="1" applyProtection="1">
      <alignment horizontal="center" vertical="center" wrapText="1"/>
    </xf>
    <xf numFmtId="0" fontId="3" fillId="2" borderId="36" xfId="0" applyNumberFormat="1" applyFont="1" applyFill="1" applyBorder="1" applyAlignment="1" applyProtection="1">
      <alignment horizontal="center" vertical="center" wrapText="1"/>
    </xf>
    <xf numFmtId="0" fontId="3" fillId="2" borderId="37" xfId="0" applyNumberFormat="1" applyFont="1" applyFill="1" applyBorder="1" applyAlignment="1" applyProtection="1">
      <alignment horizontal="center" vertical="center" wrapText="1"/>
    </xf>
    <xf numFmtId="0" fontId="3" fillId="2" borderId="33" xfId="0" applyNumberFormat="1" applyFont="1" applyFill="1" applyBorder="1" applyAlignment="1" applyProtection="1">
      <alignment horizontal="center" vertical="center" wrapText="1"/>
    </xf>
    <xf numFmtId="0" fontId="3" fillId="2" borderId="28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1" fillId="2" borderId="28" xfId="0" quotePrefix="1" applyFont="1" applyFill="1" applyBorder="1" applyAlignment="1">
      <alignment horizontal="center" vertical="center"/>
    </xf>
    <xf numFmtId="0" fontId="11" fillId="2" borderId="2" xfId="0" quotePrefix="1" applyFont="1" applyFill="1" applyBorder="1" applyAlignment="1">
      <alignment horizontal="center" vertical="center"/>
    </xf>
    <xf numFmtId="0" fontId="11" fillId="2" borderId="4" xfId="0" quotePrefix="1" applyFont="1" applyFill="1" applyBorder="1" applyAlignment="1">
      <alignment horizontal="center" vertical="center"/>
    </xf>
    <xf numFmtId="0" fontId="26" fillId="4" borderId="28" xfId="0" applyNumberFormat="1" applyFont="1" applyFill="1" applyBorder="1" applyAlignment="1" applyProtection="1">
      <alignment horizontal="left" vertical="center" wrapText="1"/>
    </xf>
    <xf numFmtId="0" fontId="26" fillId="4" borderId="2" xfId="0" applyNumberFormat="1" applyFont="1" applyFill="1" applyBorder="1" applyAlignment="1" applyProtection="1">
      <alignment horizontal="left" vertical="center" wrapText="1"/>
    </xf>
    <xf numFmtId="0" fontId="26" fillId="4" borderId="4" xfId="0" applyNumberFormat="1" applyFont="1" applyFill="1" applyBorder="1" applyAlignment="1" applyProtection="1">
      <alignment horizontal="left" vertical="center" wrapText="1"/>
    </xf>
    <xf numFmtId="0" fontId="6" fillId="9" borderId="28" xfId="0" applyNumberFormat="1" applyFont="1" applyFill="1" applyBorder="1" applyAlignment="1" applyProtection="1">
      <alignment horizontal="center" vertical="center" wrapText="1"/>
    </xf>
    <xf numFmtId="0" fontId="6" fillId="9" borderId="2" xfId="0" applyNumberFormat="1" applyFont="1" applyFill="1" applyBorder="1" applyAlignment="1" applyProtection="1">
      <alignment horizontal="center" vertical="center" wrapText="1"/>
    </xf>
    <xf numFmtId="0" fontId="6" fillId="9" borderId="4" xfId="0" applyNumberFormat="1" applyFont="1" applyFill="1" applyBorder="1" applyAlignment="1" applyProtection="1">
      <alignment horizontal="center" vertical="center" wrapText="1"/>
    </xf>
    <xf numFmtId="0" fontId="11" fillId="2" borderId="28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0" fontId="11" fillId="2" borderId="4" xfId="0" applyNumberFormat="1" applyFont="1" applyFill="1" applyBorder="1" applyAlignment="1">
      <alignment horizontal="center" vertical="center"/>
    </xf>
    <xf numFmtId="0" fontId="11" fillId="5" borderId="28" xfId="0" applyNumberFormat="1" applyFont="1" applyFill="1" applyBorder="1" applyAlignment="1" applyProtection="1">
      <alignment horizontal="left" vertical="center" wrapText="1"/>
    </xf>
    <xf numFmtId="0" fontId="11" fillId="5" borderId="2" xfId="0" applyNumberFormat="1" applyFont="1" applyFill="1" applyBorder="1" applyAlignment="1" applyProtection="1">
      <alignment horizontal="left" vertical="center" wrapText="1"/>
    </xf>
    <xf numFmtId="0" fontId="11" fillId="5" borderId="4" xfId="0" applyNumberFormat="1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5"/>
  <sheetViews>
    <sheetView topLeftCell="A11" workbookViewId="0">
      <selection activeCell="B1" sqref="B1:L36"/>
    </sheetView>
  </sheetViews>
  <sheetFormatPr defaultRowHeight="15" x14ac:dyDescent="0.25"/>
  <cols>
    <col min="6" max="10" width="25.28515625" customWidth="1"/>
    <col min="11" max="12" width="15.7109375" customWidth="1"/>
  </cols>
  <sheetData>
    <row r="1" spans="2:12" ht="42" customHeight="1" x14ac:dyDescent="0.25">
      <c r="B1" s="336" t="s">
        <v>59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</row>
    <row r="2" spans="2:12" ht="18" customHeight="1" x14ac:dyDescent="0.25">
      <c r="B2" s="37"/>
      <c r="C2" s="37"/>
      <c r="D2" s="37"/>
      <c r="E2" s="37"/>
      <c r="F2" s="37"/>
      <c r="G2" s="37"/>
      <c r="H2" s="37"/>
      <c r="I2" s="37"/>
      <c r="J2" s="37"/>
      <c r="K2" s="37"/>
      <c r="L2" s="38"/>
    </row>
    <row r="3" spans="2:12" ht="15.75" customHeight="1" x14ac:dyDescent="0.25">
      <c r="B3" s="336" t="s">
        <v>11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</row>
    <row r="4" spans="2:12" ht="36" customHeight="1" x14ac:dyDescent="0.25">
      <c r="B4" s="322"/>
      <c r="C4" s="322"/>
      <c r="D4" s="322"/>
      <c r="E4" s="37"/>
      <c r="F4" s="37"/>
      <c r="G4" s="37"/>
      <c r="H4" s="37"/>
      <c r="I4" s="37"/>
      <c r="J4" s="39"/>
      <c r="K4" s="39"/>
      <c r="L4" s="38"/>
    </row>
    <row r="5" spans="2:12" ht="18" customHeight="1" x14ac:dyDescent="0.25">
      <c r="B5" s="336" t="s">
        <v>48</v>
      </c>
      <c r="C5" s="336"/>
      <c r="D5" s="336"/>
      <c r="E5" s="336"/>
      <c r="F5" s="336"/>
      <c r="G5" s="336"/>
      <c r="H5" s="336"/>
      <c r="I5" s="336"/>
      <c r="J5" s="336"/>
      <c r="K5" s="336"/>
      <c r="L5" s="336"/>
    </row>
    <row r="6" spans="2:12" ht="18" customHeight="1" x14ac:dyDescent="0.25">
      <c r="B6" s="40"/>
      <c r="C6" s="41"/>
      <c r="D6" s="41"/>
      <c r="E6" s="41"/>
      <c r="F6" s="41"/>
      <c r="G6" s="41"/>
      <c r="H6" s="41"/>
      <c r="I6" s="41"/>
      <c r="J6" s="41"/>
      <c r="K6" s="41"/>
      <c r="L6" s="38"/>
    </row>
    <row r="7" spans="2:12" x14ac:dyDescent="0.25">
      <c r="B7" s="344" t="s">
        <v>49</v>
      </c>
      <c r="C7" s="344"/>
      <c r="D7" s="344"/>
      <c r="E7" s="344"/>
      <c r="F7" s="344"/>
      <c r="G7" s="42"/>
      <c r="H7" s="42"/>
      <c r="I7" s="42"/>
      <c r="J7" s="42"/>
      <c r="K7" s="43"/>
      <c r="L7" s="38"/>
    </row>
    <row r="8" spans="2:12" ht="25.5" x14ac:dyDescent="0.25">
      <c r="B8" s="326" t="s">
        <v>6</v>
      </c>
      <c r="C8" s="327"/>
      <c r="D8" s="327"/>
      <c r="E8" s="327"/>
      <c r="F8" s="328"/>
      <c r="G8" s="22" t="s">
        <v>61</v>
      </c>
      <c r="H8" s="1" t="s">
        <v>40</v>
      </c>
      <c r="I8" s="1" t="s">
        <v>37</v>
      </c>
      <c r="J8" s="22" t="s">
        <v>60</v>
      </c>
      <c r="K8" s="1" t="s">
        <v>15</v>
      </c>
      <c r="L8" s="1" t="s">
        <v>38</v>
      </c>
    </row>
    <row r="9" spans="2:12" s="25" customFormat="1" ht="11.25" x14ac:dyDescent="0.2">
      <c r="B9" s="329">
        <v>1</v>
      </c>
      <c r="C9" s="329"/>
      <c r="D9" s="329"/>
      <c r="E9" s="329"/>
      <c r="F9" s="330"/>
      <c r="G9" s="24">
        <v>2</v>
      </c>
      <c r="H9" s="23">
        <v>3</v>
      </c>
      <c r="I9" s="23">
        <v>4</v>
      </c>
      <c r="J9" s="23">
        <v>5</v>
      </c>
      <c r="K9" s="23" t="s">
        <v>17</v>
      </c>
      <c r="L9" s="23" t="s">
        <v>18</v>
      </c>
    </row>
    <row r="10" spans="2:12" x14ac:dyDescent="0.25">
      <c r="B10" s="342" t="s">
        <v>0</v>
      </c>
      <c r="C10" s="321"/>
      <c r="D10" s="321"/>
      <c r="E10" s="321"/>
      <c r="F10" s="343"/>
      <c r="G10" s="50">
        <f>SUM(G11:G12)</f>
        <v>550906.04</v>
      </c>
      <c r="H10" s="50">
        <f t="shared" ref="H10:J10" si="0">SUM(H11:H12)</f>
        <v>768620</v>
      </c>
      <c r="I10" s="50">
        <f t="shared" si="0"/>
        <v>768620</v>
      </c>
      <c r="J10" s="50">
        <f t="shared" si="0"/>
        <v>653271.63</v>
      </c>
      <c r="K10" s="17">
        <f t="shared" ref="K10" si="1">J10/G10*100</f>
        <v>118.58131560873792</v>
      </c>
      <c r="L10" s="17">
        <f t="shared" ref="L10" si="2">J10/I10*100</f>
        <v>84.992796180167048</v>
      </c>
    </row>
    <row r="11" spans="2:12" x14ac:dyDescent="0.25">
      <c r="B11" s="331" t="s">
        <v>41</v>
      </c>
      <c r="C11" s="332"/>
      <c r="D11" s="332"/>
      <c r="E11" s="332"/>
      <c r="F11" s="340"/>
      <c r="G11" s="51">
        <v>549444.89</v>
      </c>
      <c r="H11" s="51">
        <v>768620</v>
      </c>
      <c r="I11" s="51">
        <f>H11</f>
        <v>768620</v>
      </c>
      <c r="J11" s="51">
        <v>653271.63</v>
      </c>
      <c r="K11" s="17">
        <f>J11/G11*100</f>
        <v>118.89666131939092</v>
      </c>
      <c r="L11" s="17">
        <f>J11/I11*100</f>
        <v>84.992796180167048</v>
      </c>
    </row>
    <row r="12" spans="2:12" x14ac:dyDescent="0.25">
      <c r="B12" s="345" t="s">
        <v>46</v>
      </c>
      <c r="C12" s="340"/>
      <c r="D12" s="340"/>
      <c r="E12" s="340"/>
      <c r="F12" s="340"/>
      <c r="G12" s="51">
        <v>1461.15</v>
      </c>
      <c r="H12" s="51">
        <v>0</v>
      </c>
      <c r="I12" s="51">
        <f>H12</f>
        <v>0</v>
      </c>
      <c r="J12" s="51">
        <v>0</v>
      </c>
      <c r="K12" s="17">
        <f t="shared" ref="K12:K15" si="3">J12/G12*100</f>
        <v>0</v>
      </c>
      <c r="L12" s="17" t="e">
        <f t="shared" ref="L12:L15" si="4">J12/I12*100</f>
        <v>#DIV/0!</v>
      </c>
    </row>
    <row r="13" spans="2:12" x14ac:dyDescent="0.25">
      <c r="B13" s="18" t="s">
        <v>1</v>
      </c>
      <c r="C13" s="31"/>
      <c r="D13" s="31"/>
      <c r="E13" s="31"/>
      <c r="F13" s="31"/>
      <c r="G13" s="50">
        <f>SUM(G14:G15)</f>
        <v>547631.80000000005</v>
      </c>
      <c r="H13" s="50">
        <f t="shared" ref="H13:J13" si="5">SUM(H14:H15)</f>
        <v>818436.27</v>
      </c>
      <c r="I13" s="50">
        <f t="shared" si="5"/>
        <v>818436.27</v>
      </c>
      <c r="J13" s="50">
        <f t="shared" si="5"/>
        <v>646657.67000000004</v>
      </c>
      <c r="K13" s="17">
        <f t="shared" si="3"/>
        <v>118.08256386864313</v>
      </c>
      <c r="L13" s="17">
        <f t="shared" si="4"/>
        <v>79.011365173246787</v>
      </c>
    </row>
    <row r="14" spans="2:12" x14ac:dyDescent="0.25">
      <c r="B14" s="338" t="s">
        <v>42</v>
      </c>
      <c r="C14" s="332"/>
      <c r="D14" s="332"/>
      <c r="E14" s="332"/>
      <c r="F14" s="332"/>
      <c r="G14" s="51">
        <v>530136.30000000005</v>
      </c>
      <c r="H14" s="51">
        <v>775327</v>
      </c>
      <c r="I14" s="51">
        <f>H14</f>
        <v>775327</v>
      </c>
      <c r="J14" s="51">
        <v>634767.29</v>
      </c>
      <c r="K14" s="17">
        <f t="shared" si="3"/>
        <v>119.73662056342869</v>
      </c>
      <c r="L14" s="17">
        <f t="shared" si="4"/>
        <v>81.870912531099776</v>
      </c>
    </row>
    <row r="15" spans="2:12" x14ac:dyDescent="0.25">
      <c r="B15" s="339" t="s">
        <v>43</v>
      </c>
      <c r="C15" s="340"/>
      <c r="D15" s="340"/>
      <c r="E15" s="340"/>
      <c r="F15" s="340"/>
      <c r="G15" s="49">
        <v>17495.5</v>
      </c>
      <c r="H15" s="49">
        <v>43109.27</v>
      </c>
      <c r="I15" s="49">
        <f>H15</f>
        <v>43109.27</v>
      </c>
      <c r="J15" s="49">
        <v>11890.38</v>
      </c>
      <c r="K15" s="17">
        <f t="shared" si="3"/>
        <v>67.962504644051322</v>
      </c>
      <c r="L15" s="17">
        <f t="shared" si="4"/>
        <v>27.58195627065826</v>
      </c>
    </row>
    <row r="16" spans="2:12" x14ac:dyDescent="0.25">
      <c r="B16" s="320" t="s">
        <v>50</v>
      </c>
      <c r="C16" s="321"/>
      <c r="D16" s="321"/>
      <c r="E16" s="321"/>
      <c r="F16" s="321"/>
      <c r="G16" s="50">
        <f>G10-G13</f>
        <v>3274.2399999999907</v>
      </c>
      <c r="H16" s="50">
        <f t="shared" ref="H16:J16" si="6">H10-H13</f>
        <v>-49816.270000000019</v>
      </c>
      <c r="I16" s="50">
        <f t="shared" si="6"/>
        <v>-49816.270000000019</v>
      </c>
      <c r="J16" s="50">
        <f t="shared" si="6"/>
        <v>6613.9599999999627</v>
      </c>
      <c r="K16" s="17"/>
      <c r="L16" s="15"/>
    </row>
    <row r="17" spans="1:43" ht="18" x14ac:dyDescent="0.25">
      <c r="B17" s="37"/>
      <c r="C17" s="44"/>
      <c r="D17" s="44"/>
      <c r="E17" s="44"/>
      <c r="F17" s="44"/>
      <c r="G17" s="44"/>
      <c r="H17" s="44"/>
      <c r="I17" s="45"/>
      <c r="J17" s="45"/>
      <c r="K17" s="45"/>
      <c r="L17" s="45"/>
    </row>
    <row r="18" spans="1:43" ht="18" customHeight="1" x14ac:dyDescent="0.25">
      <c r="B18" s="344" t="s">
        <v>51</v>
      </c>
      <c r="C18" s="344"/>
      <c r="D18" s="344"/>
      <c r="E18" s="344"/>
      <c r="F18" s="344"/>
      <c r="G18" s="44"/>
      <c r="H18" s="44"/>
      <c r="I18" s="45"/>
      <c r="J18" s="45"/>
      <c r="K18" s="45"/>
      <c r="L18" s="45"/>
    </row>
    <row r="19" spans="1:43" ht="25.5" x14ac:dyDescent="0.25">
      <c r="B19" s="326" t="s">
        <v>6</v>
      </c>
      <c r="C19" s="327"/>
      <c r="D19" s="327"/>
      <c r="E19" s="327"/>
      <c r="F19" s="328"/>
      <c r="G19" s="22" t="s">
        <v>61</v>
      </c>
      <c r="H19" s="1" t="s">
        <v>40</v>
      </c>
      <c r="I19" s="1" t="s">
        <v>37</v>
      </c>
      <c r="J19" s="22" t="s">
        <v>60</v>
      </c>
      <c r="K19" s="1" t="s">
        <v>15</v>
      </c>
      <c r="L19" s="1" t="s">
        <v>38</v>
      </c>
    </row>
    <row r="20" spans="1:43" s="25" customFormat="1" x14ac:dyDescent="0.25">
      <c r="B20" s="329">
        <v>1</v>
      </c>
      <c r="C20" s="329"/>
      <c r="D20" s="329"/>
      <c r="E20" s="329"/>
      <c r="F20" s="330"/>
      <c r="G20" s="24">
        <v>2</v>
      </c>
      <c r="H20" s="23">
        <v>3</v>
      </c>
      <c r="I20" s="23">
        <v>4</v>
      </c>
      <c r="J20" s="23">
        <v>5</v>
      </c>
      <c r="K20" s="23" t="s">
        <v>17</v>
      </c>
      <c r="L20" s="23" t="s">
        <v>18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15.75" customHeight="1" x14ac:dyDescent="0.25">
      <c r="A21" s="25"/>
      <c r="B21" s="331" t="s">
        <v>44</v>
      </c>
      <c r="C21" s="333"/>
      <c r="D21" s="333"/>
      <c r="E21" s="333"/>
      <c r="F21" s="334"/>
      <c r="G21" s="49">
        <v>0</v>
      </c>
      <c r="H21" s="49">
        <v>0</v>
      </c>
      <c r="I21" s="49">
        <v>0</v>
      </c>
      <c r="J21" s="49">
        <v>0</v>
      </c>
      <c r="K21" s="17" t="e">
        <f t="shared" ref="K21:K22" si="7">J21/G21*100</f>
        <v>#DIV/0!</v>
      </c>
      <c r="L21" s="17" t="e">
        <f t="shared" ref="L21:L22" si="8">J21/I21*100</f>
        <v>#DIV/0!</v>
      </c>
    </row>
    <row r="22" spans="1:43" x14ac:dyDescent="0.25">
      <c r="A22" s="25"/>
      <c r="B22" s="331" t="s">
        <v>45</v>
      </c>
      <c r="C22" s="332"/>
      <c r="D22" s="332"/>
      <c r="E22" s="332"/>
      <c r="F22" s="332"/>
      <c r="G22" s="49">
        <v>0</v>
      </c>
      <c r="H22" s="49">
        <v>0</v>
      </c>
      <c r="I22" s="49">
        <v>0</v>
      </c>
      <c r="J22" s="49">
        <v>0</v>
      </c>
      <c r="K22" s="17" t="e">
        <f t="shared" si="7"/>
        <v>#DIV/0!</v>
      </c>
      <c r="L22" s="17" t="e">
        <f t="shared" si="8"/>
        <v>#DIV/0!</v>
      </c>
    </row>
    <row r="23" spans="1:43" s="32" customFormat="1" ht="15" customHeight="1" x14ac:dyDescent="0.25">
      <c r="A23" s="25"/>
      <c r="B23" s="323" t="s">
        <v>47</v>
      </c>
      <c r="C23" s="324"/>
      <c r="D23" s="324"/>
      <c r="E23" s="324"/>
      <c r="F23" s="325"/>
      <c r="G23" s="50">
        <f>G21-G22</f>
        <v>0</v>
      </c>
      <c r="H23" s="50">
        <f t="shared" ref="H23:J23" si="9">H21-H22</f>
        <v>0</v>
      </c>
      <c r="I23" s="50">
        <f t="shared" si="9"/>
        <v>0</v>
      </c>
      <c r="J23" s="50">
        <f t="shared" si="9"/>
        <v>0</v>
      </c>
      <c r="K23" s="16"/>
      <c r="L23" s="16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s="32" customFormat="1" ht="15" customHeight="1" x14ac:dyDescent="0.25">
      <c r="A24" s="25"/>
      <c r="B24" s="323" t="s">
        <v>52</v>
      </c>
      <c r="C24" s="324"/>
      <c r="D24" s="324"/>
      <c r="E24" s="324"/>
      <c r="F24" s="325"/>
      <c r="G24" s="50"/>
      <c r="H24" s="50">
        <v>49816.27</v>
      </c>
      <c r="I24" s="50">
        <f>H24</f>
        <v>49816.27</v>
      </c>
      <c r="J24" s="50">
        <v>49816.27</v>
      </c>
      <c r="K24" s="16"/>
      <c r="L24" s="1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x14ac:dyDescent="0.25">
      <c r="A25" s="25"/>
      <c r="B25" s="320" t="s">
        <v>53</v>
      </c>
      <c r="C25" s="321"/>
      <c r="D25" s="321"/>
      <c r="E25" s="321"/>
      <c r="F25" s="321"/>
      <c r="G25" s="50">
        <v>46542.03</v>
      </c>
      <c r="H25" s="50">
        <v>49816.27</v>
      </c>
      <c r="I25" s="50">
        <v>49816.27</v>
      </c>
      <c r="J25" s="50">
        <f>J16+J24</f>
        <v>56430.22999999996</v>
      </c>
      <c r="K25" s="16"/>
      <c r="L25" s="16"/>
    </row>
    <row r="26" spans="1:43" ht="15.75" x14ac:dyDescent="0.25">
      <c r="B26" s="46"/>
      <c r="C26" s="47"/>
      <c r="D26" s="47"/>
      <c r="E26" s="47"/>
      <c r="F26" s="47"/>
      <c r="G26" s="48"/>
      <c r="H26" s="48"/>
      <c r="I26" s="48"/>
      <c r="J26" s="48"/>
      <c r="K26" s="48"/>
      <c r="L26" s="38"/>
    </row>
    <row r="27" spans="1:43" ht="15.75" x14ac:dyDescent="0.25">
      <c r="B27" s="335" t="s">
        <v>58</v>
      </c>
      <c r="C27" s="335"/>
      <c r="D27" s="335"/>
      <c r="E27" s="335"/>
      <c r="F27" s="335"/>
      <c r="G27" s="335"/>
      <c r="H27" s="335"/>
      <c r="I27" s="335"/>
      <c r="J27" s="335"/>
      <c r="K27" s="335"/>
      <c r="L27" s="335"/>
    </row>
    <row r="28" spans="1:43" ht="15.75" x14ac:dyDescent="0.25">
      <c r="B28" s="11"/>
      <c r="C28" s="12"/>
      <c r="D28" s="12"/>
      <c r="E28" s="12"/>
      <c r="F28" s="12"/>
      <c r="G28" s="13"/>
      <c r="H28" s="13"/>
      <c r="I28" s="13"/>
      <c r="J28" s="13"/>
      <c r="K28" s="13"/>
    </row>
    <row r="29" spans="1:43" ht="15" customHeight="1" x14ac:dyDescent="0.25">
      <c r="B29" s="341" t="s">
        <v>62</v>
      </c>
      <c r="C29" s="341"/>
      <c r="D29" s="341"/>
      <c r="E29" s="341"/>
      <c r="F29" s="341"/>
      <c r="G29" s="341"/>
      <c r="H29" s="341"/>
      <c r="I29" s="341"/>
      <c r="J29" s="341"/>
      <c r="K29" s="341"/>
      <c r="L29" s="341"/>
    </row>
    <row r="30" spans="1:43" x14ac:dyDescent="0.25">
      <c r="B30" s="30"/>
      <c r="C30" s="30"/>
      <c r="D30" s="30"/>
      <c r="E30" s="30"/>
      <c r="F30" s="30"/>
      <c r="G30" s="30"/>
      <c r="H30" s="30"/>
      <c r="I30" s="30"/>
      <c r="J30" s="30"/>
      <c r="K30" s="30"/>
    </row>
    <row r="31" spans="1:43" ht="15" customHeight="1" x14ac:dyDescent="0.25">
      <c r="B31" s="341" t="s">
        <v>54</v>
      </c>
      <c r="C31" s="341"/>
      <c r="D31" s="341"/>
      <c r="E31" s="341"/>
      <c r="F31" s="341"/>
      <c r="G31" s="341"/>
      <c r="H31" s="341"/>
      <c r="I31" s="341"/>
      <c r="J31" s="341"/>
      <c r="K31" s="341"/>
      <c r="L31" s="341"/>
    </row>
    <row r="32" spans="1:43" ht="36.75" customHeight="1" x14ac:dyDescent="0.25">
      <c r="B32" s="341"/>
      <c r="C32" s="341"/>
      <c r="D32" s="341"/>
      <c r="E32" s="341"/>
      <c r="F32" s="341"/>
      <c r="G32" s="341"/>
      <c r="H32" s="341"/>
      <c r="I32" s="341"/>
      <c r="J32" s="341"/>
      <c r="K32" s="341"/>
      <c r="L32" s="341"/>
    </row>
    <row r="33" spans="2:12" x14ac:dyDescent="0.25">
      <c r="B33" s="337"/>
      <c r="C33" s="337"/>
      <c r="D33" s="337"/>
      <c r="E33" s="337"/>
      <c r="F33" s="337"/>
      <c r="G33" s="337"/>
      <c r="H33" s="337"/>
      <c r="I33" s="337"/>
      <c r="J33" s="337"/>
      <c r="K33" s="337"/>
    </row>
    <row r="34" spans="2:12" ht="15" customHeight="1" x14ac:dyDescent="0.25">
      <c r="B34" s="319" t="s">
        <v>63</v>
      </c>
      <c r="C34" s="319"/>
      <c r="D34" s="319"/>
      <c r="E34" s="319"/>
      <c r="F34" s="319"/>
      <c r="G34" s="319"/>
      <c r="H34" s="319"/>
      <c r="I34" s="319"/>
      <c r="J34" s="319"/>
      <c r="K34" s="319"/>
      <c r="L34" s="319"/>
    </row>
    <row r="35" spans="2:12" x14ac:dyDescent="0.25">
      <c r="B35" s="319"/>
      <c r="C35" s="319"/>
      <c r="D35" s="319"/>
      <c r="E35" s="319"/>
      <c r="F35" s="319"/>
      <c r="G35" s="319"/>
      <c r="H35" s="319"/>
      <c r="I35" s="319"/>
      <c r="J35" s="319"/>
      <c r="K35" s="319"/>
      <c r="L35" s="319"/>
    </row>
  </sheetData>
  <mergeCells count="27">
    <mergeCell ref="B1:L1"/>
    <mergeCell ref="B3:L3"/>
    <mergeCell ref="B5:L5"/>
    <mergeCell ref="B33:F33"/>
    <mergeCell ref="G33:K33"/>
    <mergeCell ref="B14:F14"/>
    <mergeCell ref="B15:F15"/>
    <mergeCell ref="B29:L29"/>
    <mergeCell ref="B31:L32"/>
    <mergeCell ref="B9:F9"/>
    <mergeCell ref="B10:F10"/>
    <mergeCell ref="B11:F11"/>
    <mergeCell ref="B7:F7"/>
    <mergeCell ref="B8:F8"/>
    <mergeCell ref="B12:F12"/>
    <mergeCell ref="B18:F18"/>
    <mergeCell ref="B34:L35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27:L27"/>
  </mergeCells>
  <pageMargins left="0.7" right="0.7" top="0.75" bottom="0.75" header="0.3" footer="0.3"/>
  <pageSetup paperSize="9" scale="6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111"/>
  <sheetViews>
    <sheetView topLeftCell="A92" workbookViewId="0">
      <selection activeCell="B1" sqref="B1:L111"/>
    </sheetView>
  </sheetViews>
  <sheetFormatPr defaultRowHeight="15" x14ac:dyDescent="0.25"/>
  <cols>
    <col min="2" max="2" width="7.42578125" bestFit="1" customWidth="1"/>
    <col min="3" max="3" width="8.42578125" style="29" bestFit="1" customWidth="1"/>
    <col min="4" max="4" width="5.42578125" style="61" bestFit="1" customWidth="1"/>
    <col min="5" max="5" width="7.5703125" customWidth="1"/>
    <col min="6" max="6" width="47" customWidth="1"/>
    <col min="7" max="7" width="25.28515625" style="113" customWidth="1"/>
    <col min="8" max="10" width="25.28515625" customWidth="1"/>
    <col min="11" max="12" width="15.7109375" customWidth="1"/>
  </cols>
  <sheetData>
    <row r="1" spans="2:12" ht="18" customHeight="1" x14ac:dyDescent="0.25">
      <c r="B1" s="2"/>
      <c r="C1" s="14"/>
      <c r="D1" s="57"/>
      <c r="E1" s="14"/>
      <c r="F1" s="2"/>
      <c r="G1" s="104"/>
      <c r="H1" s="2"/>
      <c r="I1" s="2"/>
      <c r="J1" s="2"/>
      <c r="K1" s="2"/>
    </row>
    <row r="2" spans="2:12" ht="15.75" customHeight="1" x14ac:dyDescent="0.25">
      <c r="B2" s="352" t="s">
        <v>11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</row>
    <row r="3" spans="2:12" ht="18.75" x14ac:dyDescent="0.25">
      <c r="B3" s="2"/>
      <c r="C3" s="14"/>
      <c r="D3" s="57"/>
      <c r="E3" s="14"/>
      <c r="F3" s="2"/>
      <c r="G3" s="104"/>
      <c r="H3" s="2"/>
      <c r="I3" s="2"/>
      <c r="J3" s="3"/>
      <c r="K3" s="3"/>
    </row>
    <row r="4" spans="2:12" ht="18" customHeight="1" x14ac:dyDescent="0.25">
      <c r="B4" s="352" t="s">
        <v>55</v>
      </c>
      <c r="C4" s="352"/>
      <c r="D4" s="352"/>
      <c r="E4" s="352"/>
      <c r="F4" s="352"/>
      <c r="G4" s="352"/>
      <c r="H4" s="352"/>
      <c r="I4" s="352"/>
      <c r="J4" s="352"/>
      <c r="K4" s="352"/>
      <c r="L4" s="352"/>
    </row>
    <row r="5" spans="2:12" ht="18.75" x14ac:dyDescent="0.25">
      <c r="B5" s="2"/>
      <c r="C5" s="14"/>
      <c r="D5" s="57"/>
      <c r="E5" s="14"/>
      <c r="F5" s="2"/>
      <c r="G5" s="104"/>
      <c r="H5" s="2"/>
      <c r="I5" s="2"/>
      <c r="J5" s="3"/>
      <c r="K5" s="3"/>
    </row>
    <row r="6" spans="2:12" ht="15.75" customHeight="1" x14ac:dyDescent="0.25">
      <c r="B6" s="352" t="s">
        <v>16</v>
      </c>
      <c r="C6" s="352"/>
      <c r="D6" s="352"/>
      <c r="E6" s="352"/>
      <c r="F6" s="352"/>
      <c r="G6" s="352"/>
      <c r="H6" s="352"/>
      <c r="I6" s="352"/>
      <c r="J6" s="352"/>
      <c r="K6" s="352"/>
      <c r="L6" s="352"/>
    </row>
    <row r="7" spans="2:12" ht="19.5" thickBot="1" x14ac:dyDescent="0.3">
      <c r="B7" s="2"/>
      <c r="C7" s="14"/>
      <c r="D7" s="57"/>
      <c r="E7" s="14"/>
      <c r="F7" s="2"/>
      <c r="G7" s="104"/>
      <c r="H7" s="2"/>
      <c r="I7" s="2"/>
      <c r="J7" s="3"/>
      <c r="K7" s="3"/>
    </row>
    <row r="8" spans="2:12" ht="25.5" x14ac:dyDescent="0.25">
      <c r="B8" s="346" t="s">
        <v>6</v>
      </c>
      <c r="C8" s="347"/>
      <c r="D8" s="347"/>
      <c r="E8" s="347"/>
      <c r="F8" s="348"/>
      <c r="G8" s="162" t="s">
        <v>61</v>
      </c>
      <c r="H8" s="128" t="s">
        <v>40</v>
      </c>
      <c r="I8" s="128" t="s">
        <v>37</v>
      </c>
      <c r="J8" s="128" t="s">
        <v>60</v>
      </c>
      <c r="K8" s="128" t="s">
        <v>15</v>
      </c>
      <c r="L8" s="129" t="s">
        <v>38</v>
      </c>
    </row>
    <row r="9" spans="2:12" ht="16.5" customHeight="1" thickBot="1" x14ac:dyDescent="0.3">
      <c r="B9" s="349">
        <v>1</v>
      </c>
      <c r="C9" s="350"/>
      <c r="D9" s="350"/>
      <c r="E9" s="350"/>
      <c r="F9" s="351"/>
      <c r="G9" s="176">
        <v>2</v>
      </c>
      <c r="H9" s="151">
        <v>3</v>
      </c>
      <c r="I9" s="151">
        <v>4</v>
      </c>
      <c r="J9" s="151">
        <v>5</v>
      </c>
      <c r="K9" s="151" t="s">
        <v>17</v>
      </c>
      <c r="L9" s="152" t="s">
        <v>18</v>
      </c>
    </row>
    <row r="10" spans="2:12" s="29" customFormat="1" ht="15.75" thickBot="1" x14ac:dyDescent="0.3">
      <c r="B10" s="148"/>
      <c r="C10" s="177"/>
      <c r="D10" s="178"/>
      <c r="E10" s="177"/>
      <c r="F10" s="177" t="s">
        <v>19</v>
      </c>
      <c r="G10" s="149">
        <f>G11</f>
        <v>550906.04</v>
      </c>
      <c r="H10" s="149">
        <f>H11</f>
        <v>768620</v>
      </c>
      <c r="I10" s="149">
        <f t="shared" ref="I10:I11" si="0">H10</f>
        <v>768620</v>
      </c>
      <c r="J10" s="149">
        <f>J11</f>
        <v>653271.63</v>
      </c>
      <c r="K10" s="154">
        <f t="shared" ref="K10:K13" si="1">J10/G10*100</f>
        <v>118.58131560873792</v>
      </c>
      <c r="L10" s="155">
        <f t="shared" ref="L10:L31" si="2">J10/I10*100</f>
        <v>84.992796180167048</v>
      </c>
    </row>
    <row r="11" spans="2:12" s="29" customFormat="1" ht="15.75" customHeight="1" x14ac:dyDescent="0.25">
      <c r="B11" s="197">
        <v>6</v>
      </c>
      <c r="C11" s="198"/>
      <c r="D11" s="199"/>
      <c r="E11" s="198"/>
      <c r="F11" s="198" t="s">
        <v>2</v>
      </c>
      <c r="G11" s="200">
        <f>G12+G16+G20+G23+G26+G30</f>
        <v>550906.04</v>
      </c>
      <c r="H11" s="200">
        <f>H12+H16+H20+H23+H26+H30</f>
        <v>768620</v>
      </c>
      <c r="I11" s="200">
        <f t="shared" si="0"/>
        <v>768620</v>
      </c>
      <c r="J11" s="200">
        <f>J12+J16+J20+J23+J26+J30</f>
        <v>653271.63</v>
      </c>
      <c r="K11" s="203">
        <f t="shared" si="1"/>
        <v>118.58131560873792</v>
      </c>
      <c r="L11" s="204">
        <f t="shared" si="2"/>
        <v>84.992796180167048</v>
      </c>
    </row>
    <row r="12" spans="2:12" s="29" customFormat="1" ht="25.5" x14ac:dyDescent="0.25">
      <c r="B12" s="163"/>
      <c r="C12" s="75">
        <v>63</v>
      </c>
      <c r="D12" s="76"/>
      <c r="E12" s="74"/>
      <c r="F12" s="74" t="s">
        <v>20</v>
      </c>
      <c r="G12" s="77">
        <f>G13</f>
        <v>478111.06</v>
      </c>
      <c r="H12" s="83">
        <v>674232</v>
      </c>
      <c r="I12" s="77">
        <f t="shared" ref="I12" si="3">H12</f>
        <v>674232</v>
      </c>
      <c r="J12" s="78">
        <f>J13</f>
        <v>582042.88</v>
      </c>
      <c r="K12" s="79">
        <f t="shared" si="1"/>
        <v>121.7380079013441</v>
      </c>
      <c r="L12" s="164">
        <f t="shared" si="2"/>
        <v>86.326795524389226</v>
      </c>
    </row>
    <row r="13" spans="2:12" s="29" customFormat="1" ht="29.25" customHeight="1" x14ac:dyDescent="0.25">
      <c r="B13" s="163"/>
      <c r="C13" s="74"/>
      <c r="D13" s="80">
        <v>636</v>
      </c>
      <c r="E13" s="81"/>
      <c r="F13" s="82" t="s">
        <v>72</v>
      </c>
      <c r="G13" s="105">
        <f>SUM(G14:G15)</f>
        <v>478111.06</v>
      </c>
      <c r="H13" s="83"/>
      <c r="I13" s="77"/>
      <c r="J13" s="83">
        <f>SUM(J14:J15)</f>
        <v>582042.88</v>
      </c>
      <c r="K13" s="79">
        <f t="shared" si="1"/>
        <v>121.7380079013441</v>
      </c>
      <c r="L13" s="164" t="e">
        <f t="shared" si="2"/>
        <v>#DIV/0!</v>
      </c>
    </row>
    <row r="14" spans="2:12" ht="26.25" x14ac:dyDescent="0.25">
      <c r="B14" s="165"/>
      <c r="C14" s="21"/>
      <c r="D14" s="28"/>
      <c r="E14" s="53">
        <v>6361</v>
      </c>
      <c r="F14" s="56" t="s">
        <v>64</v>
      </c>
      <c r="G14" s="106"/>
      <c r="H14" s="70"/>
      <c r="I14" s="70"/>
      <c r="J14" s="71"/>
      <c r="K14" s="73"/>
      <c r="L14" s="166"/>
    </row>
    <row r="15" spans="2:12" ht="28.5" customHeight="1" x14ac:dyDescent="0.25">
      <c r="B15" s="165"/>
      <c r="C15" s="21"/>
      <c r="D15" s="28"/>
      <c r="E15" s="54">
        <v>6361</v>
      </c>
      <c r="F15" s="56" t="s">
        <v>65</v>
      </c>
      <c r="G15" s="107">
        <v>478111.06</v>
      </c>
      <c r="H15" s="70"/>
      <c r="I15" s="70"/>
      <c r="J15" s="71">
        <v>582042.88</v>
      </c>
      <c r="K15" s="73"/>
      <c r="L15" s="166"/>
    </row>
    <row r="16" spans="2:12" s="29" customFormat="1" x14ac:dyDescent="0.25">
      <c r="B16" s="167"/>
      <c r="C16" s="85">
        <v>64</v>
      </c>
      <c r="D16" s="86"/>
      <c r="E16" s="87"/>
      <c r="F16" s="87" t="s">
        <v>66</v>
      </c>
      <c r="G16" s="108">
        <f>G17</f>
        <v>38.9</v>
      </c>
      <c r="H16" s="77">
        <v>40</v>
      </c>
      <c r="I16" s="77">
        <f t="shared" ref="I16" si="4">H16</f>
        <v>40</v>
      </c>
      <c r="J16" s="78">
        <f>J17</f>
        <v>80.47</v>
      </c>
      <c r="K16" s="79">
        <f t="shared" ref="K16:K31" si="5">J16/G16*100</f>
        <v>206.8637532133676</v>
      </c>
      <c r="L16" s="164">
        <f t="shared" si="2"/>
        <v>201.17500000000001</v>
      </c>
    </row>
    <row r="17" spans="2:12" s="29" customFormat="1" x14ac:dyDescent="0.25">
      <c r="B17" s="167"/>
      <c r="C17" s="89"/>
      <c r="D17" s="90">
        <v>641</v>
      </c>
      <c r="E17" s="91"/>
      <c r="F17" s="87" t="s">
        <v>71</v>
      </c>
      <c r="G17" s="108">
        <f>SUM(G18:G19)</f>
        <v>38.9</v>
      </c>
      <c r="H17" s="77"/>
      <c r="I17" s="77"/>
      <c r="J17" s="78">
        <f>SUM(J18:J19)</f>
        <v>80.47</v>
      </c>
      <c r="K17" s="79">
        <f t="shared" si="5"/>
        <v>206.8637532133676</v>
      </c>
      <c r="L17" s="164" t="e">
        <f t="shared" si="2"/>
        <v>#DIV/0!</v>
      </c>
    </row>
    <row r="18" spans="2:12" x14ac:dyDescent="0.25">
      <c r="B18" s="165"/>
      <c r="C18" s="21"/>
      <c r="D18" s="28"/>
      <c r="E18" s="52">
        <v>6413</v>
      </c>
      <c r="F18" s="55" t="s">
        <v>67</v>
      </c>
      <c r="G18" s="109">
        <v>0.15</v>
      </c>
      <c r="H18" s="70"/>
      <c r="I18" s="70"/>
      <c r="J18" s="71">
        <v>35.31</v>
      </c>
      <c r="K18" s="73"/>
      <c r="L18" s="166"/>
    </row>
    <row r="19" spans="2:12" x14ac:dyDescent="0.25">
      <c r="B19" s="165"/>
      <c r="C19" s="21"/>
      <c r="D19" s="28"/>
      <c r="E19" s="52">
        <v>6414</v>
      </c>
      <c r="F19" s="55" t="s">
        <v>68</v>
      </c>
      <c r="G19" s="109">
        <v>38.75</v>
      </c>
      <c r="H19" s="70"/>
      <c r="I19" s="70"/>
      <c r="J19" s="71">
        <v>45.16</v>
      </c>
      <c r="K19" s="73"/>
      <c r="L19" s="166"/>
    </row>
    <row r="20" spans="2:12" s="29" customFormat="1" ht="30" customHeight="1" x14ac:dyDescent="0.25">
      <c r="B20" s="167"/>
      <c r="C20" s="85">
        <v>65</v>
      </c>
      <c r="D20" s="92"/>
      <c r="E20" s="92"/>
      <c r="F20" s="82" t="s">
        <v>69</v>
      </c>
      <c r="G20" s="110">
        <f>G21</f>
        <v>26597.65</v>
      </c>
      <c r="H20" s="83">
        <v>34375</v>
      </c>
      <c r="I20" s="77">
        <f t="shared" ref="I20" si="6">H20</f>
        <v>34375</v>
      </c>
      <c r="J20" s="93">
        <f>J21</f>
        <v>27636.03</v>
      </c>
      <c r="K20" s="79">
        <f t="shared" si="5"/>
        <v>103.90402911535416</v>
      </c>
      <c r="L20" s="164">
        <f t="shared" si="2"/>
        <v>80.395723636363641</v>
      </c>
    </row>
    <row r="21" spans="2:12" s="29" customFormat="1" ht="30" customHeight="1" x14ac:dyDescent="0.25">
      <c r="B21" s="167"/>
      <c r="C21" s="89"/>
      <c r="D21" s="90">
        <v>652</v>
      </c>
      <c r="E21" s="94"/>
      <c r="F21" s="82" t="s">
        <v>73</v>
      </c>
      <c r="G21" s="105">
        <f>G22</f>
        <v>26597.65</v>
      </c>
      <c r="H21" s="83"/>
      <c r="I21" s="77"/>
      <c r="J21" s="83">
        <f>J22</f>
        <v>27636.03</v>
      </c>
      <c r="K21" s="79">
        <f t="shared" si="5"/>
        <v>103.90402911535416</v>
      </c>
      <c r="L21" s="164" t="e">
        <f t="shared" si="2"/>
        <v>#DIV/0!</v>
      </c>
    </row>
    <row r="22" spans="2:12" x14ac:dyDescent="0.25">
      <c r="B22" s="165"/>
      <c r="C22" s="21"/>
      <c r="D22" s="28"/>
      <c r="E22" s="52">
        <v>6526</v>
      </c>
      <c r="F22" s="55" t="s">
        <v>70</v>
      </c>
      <c r="G22" s="109">
        <v>26597.65</v>
      </c>
      <c r="H22" s="70"/>
      <c r="I22" s="70"/>
      <c r="J22" s="71">
        <v>27636.03</v>
      </c>
      <c r="K22" s="73"/>
      <c r="L22" s="166"/>
    </row>
    <row r="23" spans="2:12" s="29" customFormat="1" ht="25.5" x14ac:dyDescent="0.25">
      <c r="B23" s="167"/>
      <c r="C23" s="95">
        <v>66</v>
      </c>
      <c r="D23" s="92"/>
      <c r="E23" s="92"/>
      <c r="F23" s="74" t="s">
        <v>21</v>
      </c>
      <c r="G23" s="77">
        <f>G24</f>
        <v>2986</v>
      </c>
      <c r="H23" s="83">
        <v>1991</v>
      </c>
      <c r="I23" s="77">
        <f t="shared" ref="I23" si="7">H23</f>
        <v>1991</v>
      </c>
      <c r="J23" s="77">
        <f>J24</f>
        <v>0</v>
      </c>
      <c r="K23" s="79">
        <f t="shared" si="5"/>
        <v>0</v>
      </c>
      <c r="L23" s="164">
        <f t="shared" si="2"/>
        <v>0</v>
      </c>
    </row>
    <row r="24" spans="2:12" s="29" customFormat="1" ht="45.75" customHeight="1" x14ac:dyDescent="0.25">
      <c r="B24" s="167"/>
      <c r="C24" s="84"/>
      <c r="D24" s="92">
        <v>663</v>
      </c>
      <c r="E24" s="92"/>
      <c r="F24" s="82" t="s">
        <v>74</v>
      </c>
      <c r="G24" s="105">
        <f>G25</f>
        <v>2986</v>
      </c>
      <c r="H24" s="83"/>
      <c r="I24" s="77"/>
      <c r="J24" s="83">
        <f>J25</f>
        <v>0</v>
      </c>
      <c r="K24" s="79">
        <f t="shared" si="5"/>
        <v>0</v>
      </c>
      <c r="L24" s="164" t="e">
        <f t="shared" si="2"/>
        <v>#DIV/0!</v>
      </c>
    </row>
    <row r="25" spans="2:12" x14ac:dyDescent="0.25">
      <c r="B25" s="165"/>
      <c r="C25" s="21"/>
      <c r="D25" s="60"/>
      <c r="E25" s="58">
        <v>6632</v>
      </c>
      <c r="F25" s="59" t="s">
        <v>75</v>
      </c>
      <c r="G25" s="111">
        <v>2986</v>
      </c>
      <c r="H25" s="70"/>
      <c r="I25" s="70"/>
      <c r="J25" s="71"/>
      <c r="K25" s="73"/>
      <c r="L25" s="166"/>
    </row>
    <row r="26" spans="2:12" s="29" customFormat="1" ht="34.5" customHeight="1" x14ac:dyDescent="0.25">
      <c r="B26" s="167"/>
      <c r="C26" s="84">
        <v>67</v>
      </c>
      <c r="D26" s="96"/>
      <c r="E26" s="97"/>
      <c r="F26" s="82" t="s">
        <v>76</v>
      </c>
      <c r="G26" s="105">
        <f>G27</f>
        <v>43143.23</v>
      </c>
      <c r="H26" s="77">
        <v>57982</v>
      </c>
      <c r="I26" s="77">
        <f t="shared" ref="I26" si="8">H26</f>
        <v>57982</v>
      </c>
      <c r="J26" s="83">
        <f>J27</f>
        <v>43456.61</v>
      </c>
      <c r="K26" s="79">
        <f t="shared" si="5"/>
        <v>100.72637120586474</v>
      </c>
      <c r="L26" s="164">
        <f t="shared" si="2"/>
        <v>74.94844951881619</v>
      </c>
    </row>
    <row r="27" spans="2:12" s="29" customFormat="1" ht="33" customHeight="1" x14ac:dyDescent="0.25">
      <c r="B27" s="167"/>
      <c r="C27" s="84"/>
      <c r="D27" s="96">
        <v>671</v>
      </c>
      <c r="E27" s="97"/>
      <c r="F27" s="82" t="s">
        <v>77</v>
      </c>
      <c r="G27" s="105">
        <f>SUM(G28:G29)</f>
        <v>43143.23</v>
      </c>
      <c r="H27" s="77"/>
      <c r="I27" s="77"/>
      <c r="J27" s="83">
        <f>SUM(J28:J29)</f>
        <v>43456.61</v>
      </c>
      <c r="K27" s="79">
        <f t="shared" si="5"/>
        <v>100.72637120586474</v>
      </c>
      <c r="L27" s="164" t="e">
        <f t="shared" si="2"/>
        <v>#DIV/0!</v>
      </c>
    </row>
    <row r="28" spans="2:12" ht="28.5" customHeight="1" x14ac:dyDescent="0.25">
      <c r="B28" s="165"/>
      <c r="C28" s="21"/>
      <c r="D28" s="60"/>
      <c r="E28" s="52">
        <v>6711</v>
      </c>
      <c r="F28" s="59" t="s">
        <v>78</v>
      </c>
      <c r="G28" s="112">
        <v>41682.080000000002</v>
      </c>
      <c r="H28" s="70"/>
      <c r="I28" s="70"/>
      <c r="J28" s="71">
        <v>43456.61</v>
      </c>
      <c r="K28" s="73"/>
      <c r="L28" s="166"/>
    </row>
    <row r="29" spans="2:12" ht="33.75" customHeight="1" x14ac:dyDescent="0.25">
      <c r="B29" s="165"/>
      <c r="C29" s="21"/>
      <c r="D29" s="60"/>
      <c r="E29" s="52">
        <v>6712</v>
      </c>
      <c r="F29" s="59" t="s">
        <v>79</v>
      </c>
      <c r="G29" s="112">
        <v>1461.15</v>
      </c>
      <c r="H29" s="72">
        <v>1461.15</v>
      </c>
      <c r="I29" s="70">
        <f t="shared" ref="I29" si="9">H29</f>
        <v>1461.15</v>
      </c>
      <c r="J29" s="71">
        <v>0</v>
      </c>
      <c r="K29" s="73">
        <f t="shared" si="5"/>
        <v>0</v>
      </c>
      <c r="L29" s="166">
        <f t="shared" si="2"/>
        <v>0</v>
      </c>
    </row>
    <row r="30" spans="2:12" s="29" customFormat="1" x14ac:dyDescent="0.25">
      <c r="B30" s="167"/>
      <c r="C30" s="84">
        <v>68</v>
      </c>
      <c r="D30" s="96"/>
      <c r="E30" s="97"/>
      <c r="F30" s="87" t="s">
        <v>80</v>
      </c>
      <c r="G30" s="108">
        <f>G31</f>
        <v>29.2</v>
      </c>
      <c r="H30" s="77">
        <v>0</v>
      </c>
      <c r="I30" s="77">
        <f t="shared" ref="I30" si="10">H30</f>
        <v>0</v>
      </c>
      <c r="J30" s="88">
        <f>J31</f>
        <v>55.64</v>
      </c>
      <c r="K30" s="79">
        <f t="shared" si="5"/>
        <v>190.54794520547946</v>
      </c>
      <c r="L30" s="164" t="e">
        <f t="shared" si="2"/>
        <v>#DIV/0!</v>
      </c>
    </row>
    <row r="31" spans="2:12" s="29" customFormat="1" x14ac:dyDescent="0.25">
      <c r="B31" s="167"/>
      <c r="C31" s="84"/>
      <c r="D31" s="96">
        <v>683</v>
      </c>
      <c r="E31" s="97"/>
      <c r="F31" s="87" t="s">
        <v>81</v>
      </c>
      <c r="G31" s="108">
        <f>G32</f>
        <v>29.2</v>
      </c>
      <c r="H31" s="77"/>
      <c r="I31" s="77"/>
      <c r="J31" s="88">
        <f>J32</f>
        <v>55.64</v>
      </c>
      <c r="K31" s="79">
        <f t="shared" si="5"/>
        <v>190.54794520547946</v>
      </c>
      <c r="L31" s="164" t="e">
        <f t="shared" si="2"/>
        <v>#DIV/0!</v>
      </c>
    </row>
    <row r="32" spans="2:12" s="29" customFormat="1" ht="15.75" thickBot="1" x14ac:dyDescent="0.3">
      <c r="B32" s="253"/>
      <c r="C32" s="169"/>
      <c r="D32" s="185"/>
      <c r="E32" s="232">
        <v>6831</v>
      </c>
      <c r="F32" s="170" t="s">
        <v>81</v>
      </c>
      <c r="G32" s="171">
        <v>29.2</v>
      </c>
      <c r="H32" s="172"/>
      <c r="I32" s="172"/>
      <c r="J32" s="173">
        <v>55.64</v>
      </c>
      <c r="K32" s="174"/>
      <c r="L32" s="175"/>
    </row>
    <row r="33" spans="2:12" s="29" customFormat="1" x14ac:dyDescent="0.25">
      <c r="B33" s="225"/>
      <c r="C33" s="225"/>
      <c r="D33" s="226"/>
      <c r="E33" s="227"/>
      <c r="F33" s="228"/>
      <c r="G33" s="229"/>
      <c r="H33" s="157"/>
      <c r="I33" s="157"/>
      <c r="J33" s="159"/>
      <c r="K33" s="230"/>
      <c r="L33" s="230"/>
    </row>
    <row r="34" spans="2:12" s="29" customFormat="1" ht="15.75" thickBot="1" x14ac:dyDescent="0.3">
      <c r="B34" s="225"/>
      <c r="C34" s="225"/>
      <c r="D34" s="226"/>
      <c r="E34" s="227"/>
      <c r="F34" s="228"/>
      <c r="G34" s="229"/>
      <c r="H34" s="157"/>
      <c r="I34" s="157"/>
      <c r="J34" s="159"/>
      <c r="K34" s="230"/>
      <c r="L34" s="230"/>
    </row>
    <row r="35" spans="2:12" s="29" customFormat="1" x14ac:dyDescent="0.25">
      <c r="B35" s="244"/>
      <c r="C35" s="245">
        <v>92</v>
      </c>
      <c r="D35" s="246"/>
      <c r="E35" s="247"/>
      <c r="F35" s="248" t="s">
        <v>145</v>
      </c>
      <c r="G35" s="249">
        <f>G36</f>
        <v>19908.419999999998</v>
      </c>
      <c r="H35" s="250">
        <f>H36</f>
        <v>49816.27</v>
      </c>
      <c r="I35" s="250">
        <f>H35</f>
        <v>49816.27</v>
      </c>
      <c r="J35" s="250">
        <f>J36</f>
        <v>49816.27</v>
      </c>
      <c r="K35" s="251">
        <f t="shared" ref="K35:K36" si="11">J35/G35*100</f>
        <v>250.22714007440067</v>
      </c>
      <c r="L35" s="252">
        <f t="shared" ref="L35:L36" si="12">J35/I35*100</f>
        <v>100</v>
      </c>
    </row>
    <row r="36" spans="2:12" s="29" customFormat="1" x14ac:dyDescent="0.25">
      <c r="B36" s="167"/>
      <c r="C36" s="84"/>
      <c r="D36" s="92">
        <v>922</v>
      </c>
      <c r="E36" s="231"/>
      <c r="F36" s="87" t="s">
        <v>146</v>
      </c>
      <c r="G36" s="108">
        <f>G37</f>
        <v>19908.419999999998</v>
      </c>
      <c r="H36" s="88">
        <f>H37</f>
        <v>49816.27</v>
      </c>
      <c r="I36" s="88">
        <f>H36</f>
        <v>49816.27</v>
      </c>
      <c r="J36" s="88">
        <f>J37</f>
        <v>49816.27</v>
      </c>
      <c r="K36" s="79">
        <f t="shared" si="11"/>
        <v>250.22714007440067</v>
      </c>
      <c r="L36" s="164">
        <f t="shared" si="12"/>
        <v>100</v>
      </c>
    </row>
    <row r="37" spans="2:12" ht="15.75" thickBot="1" x14ac:dyDescent="0.3">
      <c r="B37" s="168"/>
      <c r="C37" s="169"/>
      <c r="D37" s="185"/>
      <c r="E37" s="232">
        <v>9221</v>
      </c>
      <c r="F37" s="170" t="s">
        <v>144</v>
      </c>
      <c r="G37" s="171">
        <v>19908.419999999998</v>
      </c>
      <c r="H37" s="172">
        <v>49816.27</v>
      </c>
      <c r="I37" s="172">
        <f>H37</f>
        <v>49816.27</v>
      </c>
      <c r="J37" s="173">
        <v>49816.27</v>
      </c>
      <c r="K37" s="174">
        <f>J37/G37*100</f>
        <v>250.22714007440067</v>
      </c>
      <c r="L37" s="175">
        <f>J37/I37*100</f>
        <v>100</v>
      </c>
    </row>
    <row r="38" spans="2:12" x14ac:dyDescent="0.25">
      <c r="B38" s="224"/>
      <c r="C38" s="225"/>
      <c r="D38" s="226"/>
      <c r="E38" s="227"/>
      <c r="F38" s="228"/>
      <c r="G38" s="229"/>
      <c r="H38" s="157"/>
      <c r="I38" s="157"/>
      <c r="J38" s="159"/>
      <c r="K38" s="230"/>
      <c r="L38" s="230"/>
    </row>
    <row r="39" spans="2:12" x14ac:dyDescent="0.25">
      <c r="B39" s="224"/>
      <c r="C39" s="225"/>
      <c r="D39" s="226"/>
      <c r="E39" s="227"/>
      <c r="F39" s="228"/>
      <c r="G39" s="229"/>
      <c r="H39" s="157"/>
      <c r="I39" s="157"/>
      <c r="J39" s="159"/>
      <c r="K39" s="230"/>
      <c r="L39" s="230"/>
    </row>
    <row r="40" spans="2:12" x14ac:dyDescent="0.25">
      <c r="B40" s="224"/>
      <c r="C40" s="225"/>
      <c r="D40" s="226"/>
      <c r="E40" s="227"/>
      <c r="F40" s="228"/>
      <c r="G40" s="229"/>
      <c r="H40" s="157"/>
      <c r="I40" s="157"/>
      <c r="J40" s="159"/>
      <c r="K40" s="230"/>
      <c r="L40" s="230"/>
    </row>
    <row r="41" spans="2:12" x14ac:dyDescent="0.25">
      <c r="B41" s="224"/>
      <c r="C41" s="225"/>
      <c r="D41" s="226"/>
      <c r="E41" s="227"/>
      <c r="F41" s="228"/>
      <c r="G41" s="229"/>
      <c r="H41" s="157"/>
      <c r="I41" s="157"/>
      <c r="J41" s="159"/>
      <c r="K41" s="230"/>
      <c r="L41" s="230"/>
    </row>
    <row r="42" spans="2:12" ht="15.75" customHeight="1" thickBot="1" x14ac:dyDescent="0.3"/>
    <row r="43" spans="2:12" ht="25.5" x14ac:dyDescent="0.25">
      <c r="B43" s="346" t="s">
        <v>6</v>
      </c>
      <c r="C43" s="347"/>
      <c r="D43" s="347"/>
      <c r="E43" s="347"/>
      <c r="F43" s="348"/>
      <c r="G43" s="162" t="s">
        <v>61</v>
      </c>
      <c r="H43" s="128" t="s">
        <v>40</v>
      </c>
      <c r="I43" s="128" t="s">
        <v>37</v>
      </c>
      <c r="J43" s="128" t="s">
        <v>60</v>
      </c>
      <c r="K43" s="128" t="s">
        <v>15</v>
      </c>
      <c r="L43" s="129" t="s">
        <v>38</v>
      </c>
    </row>
    <row r="44" spans="2:12" ht="12.75" customHeight="1" thickBot="1" x14ac:dyDescent="0.3">
      <c r="B44" s="349">
        <v>1</v>
      </c>
      <c r="C44" s="350"/>
      <c r="D44" s="350"/>
      <c r="E44" s="350"/>
      <c r="F44" s="351"/>
      <c r="G44" s="176">
        <v>2</v>
      </c>
      <c r="H44" s="151">
        <v>3</v>
      </c>
      <c r="I44" s="151">
        <v>4</v>
      </c>
      <c r="J44" s="151">
        <v>5</v>
      </c>
      <c r="K44" s="151" t="s">
        <v>17</v>
      </c>
      <c r="L44" s="152" t="s">
        <v>18</v>
      </c>
    </row>
    <row r="45" spans="2:12" s="29" customFormat="1" ht="15.75" thickBot="1" x14ac:dyDescent="0.3">
      <c r="B45" s="148"/>
      <c r="C45" s="177"/>
      <c r="D45" s="178"/>
      <c r="E45" s="177"/>
      <c r="F45" s="177" t="s">
        <v>7</v>
      </c>
      <c r="G45" s="149">
        <f>G46+G94</f>
        <v>547631.79999999993</v>
      </c>
      <c r="H45" s="149">
        <f>H46+H94</f>
        <v>818436.27</v>
      </c>
      <c r="I45" s="149">
        <f t="shared" ref="I45:I94" si="13">H45</f>
        <v>818436.27</v>
      </c>
      <c r="J45" s="149">
        <f>J46+J94</f>
        <v>646657.67000000004</v>
      </c>
      <c r="K45" s="188">
        <f t="shared" ref="K45:K105" si="14">J45/G45*100</f>
        <v>118.08256386864315</v>
      </c>
      <c r="L45" s="189">
        <f>J45/I45*100</f>
        <v>79.011365173246787</v>
      </c>
    </row>
    <row r="46" spans="2:12" s="29" customFormat="1" x14ac:dyDescent="0.25">
      <c r="B46" s="197">
        <v>3</v>
      </c>
      <c r="C46" s="198"/>
      <c r="D46" s="199"/>
      <c r="E46" s="198"/>
      <c r="F46" s="198" t="s">
        <v>3</v>
      </c>
      <c r="G46" s="200">
        <f>G47+G56+G88</f>
        <v>530136.29999999993</v>
      </c>
      <c r="H46" s="200">
        <f>H47+H56+H88</f>
        <v>775327</v>
      </c>
      <c r="I46" s="200">
        <f t="shared" si="13"/>
        <v>775327</v>
      </c>
      <c r="J46" s="200">
        <f>J47+J56+J88</f>
        <v>634767.29</v>
      </c>
      <c r="K46" s="201">
        <f t="shared" si="14"/>
        <v>119.73662056342872</v>
      </c>
      <c r="L46" s="202">
        <f t="shared" ref="L46:L105" si="15">J46/I46*100</f>
        <v>81.870912531099776</v>
      </c>
    </row>
    <row r="47" spans="2:12" s="29" customFormat="1" x14ac:dyDescent="0.25">
      <c r="B47" s="163"/>
      <c r="C47" s="74">
        <v>31</v>
      </c>
      <c r="D47" s="76"/>
      <c r="E47" s="74"/>
      <c r="F47" s="74" t="s">
        <v>4</v>
      </c>
      <c r="G47" s="77">
        <f>G48+G52+G54</f>
        <v>421049.82</v>
      </c>
      <c r="H47" s="77">
        <v>583981</v>
      </c>
      <c r="I47" s="77">
        <f t="shared" ref="I47" si="16">H47</f>
        <v>583981</v>
      </c>
      <c r="J47" s="77">
        <f>J48+J52+J54</f>
        <v>530624.06000000006</v>
      </c>
      <c r="K47" s="117">
        <f t="shared" si="14"/>
        <v>126.02405577563245</v>
      </c>
      <c r="L47" s="179">
        <f t="shared" si="15"/>
        <v>90.863240413643609</v>
      </c>
    </row>
    <row r="48" spans="2:12" s="29" customFormat="1" x14ac:dyDescent="0.25">
      <c r="B48" s="167"/>
      <c r="C48" s="84"/>
      <c r="D48" s="92">
        <v>311</v>
      </c>
      <c r="E48" s="84"/>
      <c r="F48" s="84" t="s">
        <v>22</v>
      </c>
      <c r="G48" s="77">
        <f>SUM(G49:G51)</f>
        <v>350794.7</v>
      </c>
      <c r="H48" s="77"/>
      <c r="I48" s="77"/>
      <c r="J48" s="77">
        <f>SUM(J49:J51)</f>
        <v>433083.12</v>
      </c>
      <c r="K48" s="117">
        <f t="shared" si="14"/>
        <v>123.45771472602065</v>
      </c>
      <c r="L48" s="179" t="e">
        <f t="shared" si="15"/>
        <v>#DIV/0!</v>
      </c>
    </row>
    <row r="49" spans="2:12" x14ac:dyDescent="0.25">
      <c r="B49" s="165"/>
      <c r="C49" s="21"/>
      <c r="D49" s="28"/>
      <c r="E49" s="6">
        <v>3111</v>
      </c>
      <c r="F49" s="6" t="s">
        <v>23</v>
      </c>
      <c r="G49" s="70">
        <v>338000.73</v>
      </c>
      <c r="H49" s="70"/>
      <c r="I49" s="70"/>
      <c r="J49" s="118">
        <v>416819.76</v>
      </c>
      <c r="K49" s="119"/>
      <c r="L49" s="180"/>
    </row>
    <row r="50" spans="2:12" x14ac:dyDescent="0.25">
      <c r="B50" s="165"/>
      <c r="C50" s="21"/>
      <c r="D50" s="60"/>
      <c r="E50" s="63">
        <v>3113</v>
      </c>
      <c r="F50" s="64" t="s">
        <v>82</v>
      </c>
      <c r="G50" s="112">
        <v>6676.88</v>
      </c>
      <c r="H50" s="70"/>
      <c r="I50" s="70"/>
      <c r="J50" s="118">
        <v>9025.2999999999993</v>
      </c>
      <c r="K50" s="119"/>
      <c r="L50" s="180"/>
    </row>
    <row r="51" spans="2:12" x14ac:dyDescent="0.25">
      <c r="B51" s="165"/>
      <c r="C51" s="21"/>
      <c r="D51" s="60"/>
      <c r="E51" s="63">
        <v>3114</v>
      </c>
      <c r="F51" s="64" t="s">
        <v>83</v>
      </c>
      <c r="G51" s="112">
        <v>6117.09</v>
      </c>
      <c r="H51" s="70"/>
      <c r="I51" s="70"/>
      <c r="J51" s="118">
        <v>7238.06</v>
      </c>
      <c r="K51" s="119"/>
      <c r="L51" s="180"/>
    </row>
    <row r="52" spans="2:12" s="29" customFormat="1" x14ac:dyDescent="0.25">
      <c r="B52" s="167"/>
      <c r="C52" s="84"/>
      <c r="D52" s="96">
        <v>312</v>
      </c>
      <c r="E52" s="100"/>
      <c r="F52" s="99" t="s">
        <v>84</v>
      </c>
      <c r="G52" s="108">
        <f>G53</f>
        <v>13453.57</v>
      </c>
      <c r="H52" s="77"/>
      <c r="I52" s="77"/>
      <c r="J52" s="120">
        <f>J53</f>
        <v>25912.69</v>
      </c>
      <c r="K52" s="117">
        <f t="shared" si="14"/>
        <v>192.60828166798848</v>
      </c>
      <c r="L52" s="179" t="e">
        <f t="shared" si="15"/>
        <v>#DIV/0!</v>
      </c>
    </row>
    <row r="53" spans="2:12" x14ac:dyDescent="0.25">
      <c r="B53" s="165"/>
      <c r="C53" s="21"/>
      <c r="D53" s="60"/>
      <c r="E53" s="65">
        <v>3121</v>
      </c>
      <c r="F53" s="65" t="s">
        <v>84</v>
      </c>
      <c r="G53" s="112">
        <v>13453.57</v>
      </c>
      <c r="H53" s="70"/>
      <c r="I53" s="70"/>
      <c r="J53" s="118">
        <v>25912.69</v>
      </c>
      <c r="K53" s="119"/>
      <c r="L53" s="180"/>
    </row>
    <row r="54" spans="2:12" s="29" customFormat="1" x14ac:dyDescent="0.25">
      <c r="B54" s="167"/>
      <c r="C54" s="84"/>
      <c r="D54" s="96">
        <v>313</v>
      </c>
      <c r="E54" s="100"/>
      <c r="F54" s="100" t="s">
        <v>85</v>
      </c>
      <c r="G54" s="108">
        <f>G55</f>
        <v>56801.55</v>
      </c>
      <c r="H54" s="77"/>
      <c r="I54" s="77"/>
      <c r="J54" s="120">
        <f>J55</f>
        <v>71628.25</v>
      </c>
      <c r="K54" s="117">
        <f t="shared" si="14"/>
        <v>126.10263276266227</v>
      </c>
      <c r="L54" s="179" t="e">
        <f t="shared" si="15"/>
        <v>#DIV/0!</v>
      </c>
    </row>
    <row r="55" spans="2:12" x14ac:dyDescent="0.25">
      <c r="B55" s="165"/>
      <c r="C55" s="21"/>
      <c r="D55" s="60"/>
      <c r="E55" s="63">
        <v>3132</v>
      </c>
      <c r="F55" s="63" t="s">
        <v>86</v>
      </c>
      <c r="G55" s="112">
        <v>56801.55</v>
      </c>
      <c r="H55" s="70"/>
      <c r="I55" s="70"/>
      <c r="J55" s="118">
        <v>71628.25</v>
      </c>
      <c r="K55" s="119"/>
      <c r="L55" s="180"/>
    </row>
    <row r="56" spans="2:12" s="29" customFormat="1" x14ac:dyDescent="0.25">
      <c r="B56" s="167"/>
      <c r="C56" s="84">
        <v>32</v>
      </c>
      <c r="D56" s="92"/>
      <c r="E56" s="92"/>
      <c r="F56" s="84" t="s">
        <v>12</v>
      </c>
      <c r="G56" s="77">
        <f>G57+G62+G69+G79+G81</f>
        <v>107560.52</v>
      </c>
      <c r="H56" s="77">
        <v>188519</v>
      </c>
      <c r="I56" s="77">
        <f t="shared" si="13"/>
        <v>188519</v>
      </c>
      <c r="J56" s="77">
        <f>J57+J62+J69+J79+J81</f>
        <v>103598.24999999999</v>
      </c>
      <c r="K56" s="117">
        <f t="shared" si="14"/>
        <v>96.316241312332792</v>
      </c>
      <c r="L56" s="179">
        <f t="shared" si="15"/>
        <v>54.953744715386762</v>
      </c>
    </row>
    <row r="57" spans="2:12" s="29" customFormat="1" x14ac:dyDescent="0.25">
      <c r="B57" s="167"/>
      <c r="C57" s="84"/>
      <c r="D57" s="92">
        <v>321</v>
      </c>
      <c r="E57" s="84"/>
      <c r="F57" s="84" t="s">
        <v>24</v>
      </c>
      <c r="G57" s="77">
        <f>SUM(G58:G61)</f>
        <v>57406.669999999991</v>
      </c>
      <c r="H57" s="77"/>
      <c r="I57" s="77"/>
      <c r="J57" s="77">
        <f>SUM(J58:J61)</f>
        <v>59266.649999999994</v>
      </c>
      <c r="K57" s="117">
        <f t="shared" si="14"/>
        <v>103.2400067797</v>
      </c>
      <c r="L57" s="179" t="e">
        <f t="shared" si="15"/>
        <v>#DIV/0!</v>
      </c>
    </row>
    <row r="58" spans="2:12" x14ac:dyDescent="0.25">
      <c r="B58" s="165"/>
      <c r="C58" s="21"/>
      <c r="D58" s="28"/>
      <c r="E58" s="6">
        <v>3211</v>
      </c>
      <c r="F58" s="27" t="s">
        <v>25</v>
      </c>
      <c r="G58" s="70">
        <v>8784.14</v>
      </c>
      <c r="H58" s="70"/>
      <c r="I58" s="70"/>
      <c r="J58" s="118">
        <v>7771.28</v>
      </c>
      <c r="K58" s="119"/>
      <c r="L58" s="180"/>
    </row>
    <row r="59" spans="2:12" x14ac:dyDescent="0.25">
      <c r="B59" s="165"/>
      <c r="C59" s="21"/>
      <c r="D59" s="60"/>
      <c r="E59" s="63">
        <v>3212</v>
      </c>
      <c r="F59" s="66" t="s">
        <v>87</v>
      </c>
      <c r="G59" s="111">
        <v>47597.38</v>
      </c>
      <c r="H59" s="70"/>
      <c r="I59" s="70"/>
      <c r="J59" s="118">
        <v>49913.17</v>
      </c>
      <c r="K59" s="119"/>
      <c r="L59" s="180"/>
    </row>
    <row r="60" spans="2:12" x14ac:dyDescent="0.25">
      <c r="B60" s="165"/>
      <c r="C60" s="21"/>
      <c r="D60" s="60"/>
      <c r="E60" s="63">
        <v>3213</v>
      </c>
      <c r="F60" s="66" t="s">
        <v>88</v>
      </c>
      <c r="G60" s="111">
        <v>992.77</v>
      </c>
      <c r="H60" s="70"/>
      <c r="I60" s="70"/>
      <c r="J60" s="118">
        <v>1545</v>
      </c>
      <c r="K60" s="119"/>
      <c r="L60" s="180"/>
    </row>
    <row r="61" spans="2:12" x14ac:dyDescent="0.25">
      <c r="B61" s="165"/>
      <c r="C61" s="21"/>
      <c r="D61" s="60"/>
      <c r="E61" s="63">
        <v>3214</v>
      </c>
      <c r="F61" s="66" t="s">
        <v>89</v>
      </c>
      <c r="G61" s="111">
        <v>32.380000000000003</v>
      </c>
      <c r="H61" s="70"/>
      <c r="I61" s="70"/>
      <c r="J61" s="118">
        <v>37.200000000000003</v>
      </c>
      <c r="K61" s="119"/>
      <c r="L61" s="180"/>
    </row>
    <row r="62" spans="2:12" s="29" customFormat="1" x14ac:dyDescent="0.25">
      <c r="B62" s="167"/>
      <c r="C62" s="84"/>
      <c r="D62" s="92">
        <v>322</v>
      </c>
      <c r="E62" s="84"/>
      <c r="F62" s="101" t="s">
        <v>90</v>
      </c>
      <c r="G62" s="105">
        <f>SUM(G63:G68)</f>
        <v>10963.36</v>
      </c>
      <c r="H62" s="77"/>
      <c r="I62" s="77"/>
      <c r="J62" s="105">
        <f>SUM(J63:J68)</f>
        <v>10044.089999999998</v>
      </c>
      <c r="K62" s="117">
        <f t="shared" si="14"/>
        <v>91.615070562309342</v>
      </c>
      <c r="L62" s="179" t="e">
        <f t="shared" si="15"/>
        <v>#DIV/0!</v>
      </c>
    </row>
    <row r="63" spans="2:12" x14ac:dyDescent="0.25">
      <c r="B63" s="165"/>
      <c r="C63" s="21"/>
      <c r="D63" s="60"/>
      <c r="E63" s="63">
        <v>3221</v>
      </c>
      <c r="F63" s="66" t="s">
        <v>91</v>
      </c>
      <c r="G63" s="111">
        <v>4227.58</v>
      </c>
      <c r="H63" s="70"/>
      <c r="I63" s="70"/>
      <c r="J63" s="118">
        <v>5069.2299999999996</v>
      </c>
      <c r="K63" s="119"/>
      <c r="L63" s="180"/>
    </row>
    <row r="64" spans="2:12" x14ac:dyDescent="0.25">
      <c r="B64" s="165"/>
      <c r="C64" s="21"/>
      <c r="D64" s="60"/>
      <c r="E64" s="63">
        <v>3222</v>
      </c>
      <c r="F64" s="66" t="s">
        <v>92</v>
      </c>
      <c r="G64" s="111">
        <v>0</v>
      </c>
      <c r="H64" s="70"/>
      <c r="I64" s="70"/>
      <c r="J64" s="118">
        <v>0</v>
      </c>
      <c r="K64" s="119"/>
      <c r="L64" s="180"/>
    </row>
    <row r="65" spans="2:12" x14ac:dyDescent="0.25">
      <c r="B65" s="165"/>
      <c r="C65" s="21"/>
      <c r="D65" s="60"/>
      <c r="E65" s="63">
        <v>3223</v>
      </c>
      <c r="F65" s="66" t="s">
        <v>93</v>
      </c>
      <c r="G65" s="111">
        <v>4659.83</v>
      </c>
      <c r="H65" s="70"/>
      <c r="I65" s="70"/>
      <c r="J65" s="118">
        <v>2668.24</v>
      </c>
      <c r="K65" s="119"/>
      <c r="L65" s="180"/>
    </row>
    <row r="66" spans="2:12" ht="15" customHeight="1" x14ac:dyDescent="0.25">
      <c r="B66" s="165"/>
      <c r="C66" s="21"/>
      <c r="D66" s="60"/>
      <c r="E66" s="63">
        <v>3224</v>
      </c>
      <c r="F66" s="66" t="s">
        <v>94</v>
      </c>
      <c r="G66" s="111">
        <v>709.02</v>
      </c>
      <c r="H66" s="70"/>
      <c r="I66" s="70"/>
      <c r="J66" s="118">
        <v>1233.24</v>
      </c>
      <c r="K66" s="119"/>
      <c r="L66" s="180"/>
    </row>
    <row r="67" spans="2:12" x14ac:dyDescent="0.25">
      <c r="B67" s="165"/>
      <c r="C67" s="21"/>
      <c r="D67" s="60"/>
      <c r="E67" s="63">
        <v>3225</v>
      </c>
      <c r="F67" s="66" t="s">
        <v>95</v>
      </c>
      <c r="G67" s="111">
        <v>1208.49</v>
      </c>
      <c r="H67" s="70"/>
      <c r="I67" s="70"/>
      <c r="J67" s="118">
        <v>979.64</v>
      </c>
      <c r="K67" s="119"/>
      <c r="L67" s="180"/>
    </row>
    <row r="68" spans="2:12" x14ac:dyDescent="0.25">
      <c r="B68" s="165"/>
      <c r="C68" s="21"/>
      <c r="D68" s="60"/>
      <c r="E68" s="63">
        <v>3227</v>
      </c>
      <c r="F68" s="63" t="s">
        <v>96</v>
      </c>
      <c r="G68" s="112">
        <v>158.44</v>
      </c>
      <c r="H68" s="70"/>
      <c r="I68" s="70"/>
      <c r="J68" s="118">
        <v>93.74</v>
      </c>
      <c r="K68" s="119"/>
      <c r="L68" s="180"/>
    </row>
    <row r="69" spans="2:12" s="29" customFormat="1" x14ac:dyDescent="0.25">
      <c r="B69" s="167"/>
      <c r="C69" s="84"/>
      <c r="D69" s="96">
        <v>323</v>
      </c>
      <c r="E69" s="100"/>
      <c r="F69" s="100" t="s">
        <v>97</v>
      </c>
      <c r="G69" s="108">
        <f>SUM(G70:G78)</f>
        <v>32520.749999999996</v>
      </c>
      <c r="H69" s="108"/>
      <c r="I69" s="77"/>
      <c r="J69" s="108">
        <f>SUM(J70:J78)</f>
        <v>28736.179999999997</v>
      </c>
      <c r="K69" s="117">
        <f t="shared" si="14"/>
        <v>88.362599263547111</v>
      </c>
      <c r="L69" s="179" t="e">
        <f t="shared" si="15"/>
        <v>#DIV/0!</v>
      </c>
    </row>
    <row r="70" spans="2:12" x14ac:dyDescent="0.25">
      <c r="B70" s="165"/>
      <c r="C70" s="21"/>
      <c r="D70" s="60"/>
      <c r="E70" s="63">
        <v>3231</v>
      </c>
      <c r="F70" s="63" t="s">
        <v>98</v>
      </c>
      <c r="G70" s="112">
        <v>1728.96</v>
      </c>
      <c r="H70" s="70"/>
      <c r="I70" s="70"/>
      <c r="J70" s="118">
        <v>1830.57</v>
      </c>
      <c r="K70" s="119"/>
      <c r="L70" s="180"/>
    </row>
    <row r="71" spans="2:12" x14ac:dyDescent="0.25">
      <c r="B71" s="165"/>
      <c r="C71" s="21"/>
      <c r="D71" s="60"/>
      <c r="E71" s="63">
        <v>3232</v>
      </c>
      <c r="F71" s="63" t="s">
        <v>99</v>
      </c>
      <c r="G71" s="112">
        <v>2490</v>
      </c>
      <c r="H71" s="70"/>
      <c r="I71" s="70"/>
      <c r="J71" s="118">
        <v>5111.12</v>
      </c>
      <c r="K71" s="119"/>
      <c r="L71" s="180"/>
    </row>
    <row r="72" spans="2:12" x14ac:dyDescent="0.25">
      <c r="B72" s="165"/>
      <c r="C72" s="21"/>
      <c r="D72" s="60"/>
      <c r="E72" s="63">
        <v>3233</v>
      </c>
      <c r="F72" s="63" t="s">
        <v>100</v>
      </c>
      <c r="G72" s="112">
        <v>1020.11</v>
      </c>
      <c r="H72" s="70"/>
      <c r="I72" s="70"/>
      <c r="J72" s="118">
        <v>395.38</v>
      </c>
      <c r="K72" s="119"/>
      <c r="L72" s="180"/>
    </row>
    <row r="73" spans="2:12" x14ac:dyDescent="0.25">
      <c r="B73" s="165"/>
      <c r="C73" s="21"/>
      <c r="D73" s="60"/>
      <c r="E73" s="63">
        <v>3234</v>
      </c>
      <c r="F73" s="63" t="s">
        <v>101</v>
      </c>
      <c r="G73" s="112">
        <v>509.14</v>
      </c>
      <c r="H73" s="70"/>
      <c r="I73" s="70"/>
      <c r="J73" s="118">
        <v>550.34</v>
      </c>
      <c r="K73" s="119"/>
      <c r="L73" s="180"/>
    </row>
    <row r="74" spans="2:12" x14ac:dyDescent="0.25">
      <c r="B74" s="165"/>
      <c r="C74" s="21"/>
      <c r="D74" s="60"/>
      <c r="E74" s="63">
        <v>3235</v>
      </c>
      <c r="F74" s="63" t="s">
        <v>102</v>
      </c>
      <c r="G74" s="112">
        <v>34.85</v>
      </c>
      <c r="H74" s="70"/>
      <c r="I74" s="70"/>
      <c r="J74" s="118">
        <v>34.799999999999997</v>
      </c>
      <c r="K74" s="119"/>
      <c r="L74" s="180"/>
    </row>
    <row r="75" spans="2:12" x14ac:dyDescent="0.25">
      <c r="B75" s="165"/>
      <c r="C75" s="21"/>
      <c r="D75" s="60"/>
      <c r="E75" s="63">
        <v>3236</v>
      </c>
      <c r="F75" s="63" t="s">
        <v>103</v>
      </c>
      <c r="G75" s="112">
        <v>1161.32</v>
      </c>
      <c r="H75" s="70"/>
      <c r="I75" s="70"/>
      <c r="J75" s="118">
        <v>1535.44</v>
      </c>
      <c r="K75" s="119"/>
      <c r="L75" s="180"/>
    </row>
    <row r="76" spans="2:12" x14ac:dyDescent="0.25">
      <c r="B76" s="165"/>
      <c r="C76" s="21"/>
      <c r="D76" s="60"/>
      <c r="E76" s="63">
        <v>3237</v>
      </c>
      <c r="F76" s="63" t="s">
        <v>104</v>
      </c>
      <c r="G76" s="112">
        <v>23085.17</v>
      </c>
      <c r="H76" s="70"/>
      <c r="I76" s="70"/>
      <c r="J76" s="118">
        <v>16728.189999999999</v>
      </c>
      <c r="K76" s="119"/>
      <c r="L76" s="180"/>
    </row>
    <row r="77" spans="2:12" x14ac:dyDescent="0.25">
      <c r="B77" s="165"/>
      <c r="C77" s="21"/>
      <c r="D77" s="60"/>
      <c r="E77" s="63">
        <v>3238</v>
      </c>
      <c r="F77" s="63" t="s">
        <v>105</v>
      </c>
      <c r="G77" s="112">
        <v>1497.94</v>
      </c>
      <c r="H77" s="70"/>
      <c r="I77" s="70"/>
      <c r="J77" s="118">
        <v>1521.31</v>
      </c>
      <c r="K77" s="119"/>
      <c r="L77" s="180"/>
    </row>
    <row r="78" spans="2:12" x14ac:dyDescent="0.25">
      <c r="B78" s="165"/>
      <c r="C78" s="21"/>
      <c r="D78" s="60"/>
      <c r="E78" s="63">
        <v>3239</v>
      </c>
      <c r="F78" s="63" t="s">
        <v>106</v>
      </c>
      <c r="G78" s="112">
        <v>993.26</v>
      </c>
      <c r="H78" s="70"/>
      <c r="I78" s="70"/>
      <c r="J78" s="118">
        <v>1029.03</v>
      </c>
      <c r="K78" s="119"/>
      <c r="L78" s="180"/>
    </row>
    <row r="79" spans="2:12" x14ac:dyDescent="0.25">
      <c r="B79" s="181"/>
      <c r="C79" s="84"/>
      <c r="D79" s="96">
        <v>324</v>
      </c>
      <c r="E79" s="98"/>
      <c r="F79" s="100" t="s">
        <v>107</v>
      </c>
      <c r="G79" s="108">
        <f>G80</f>
        <v>2188.2800000000002</v>
      </c>
      <c r="H79" s="77"/>
      <c r="I79" s="77"/>
      <c r="J79" s="120">
        <f>J80</f>
        <v>395</v>
      </c>
      <c r="K79" s="117">
        <f t="shared" si="14"/>
        <v>18.050706490942655</v>
      </c>
      <c r="L79" s="179" t="e">
        <f t="shared" si="15"/>
        <v>#DIV/0!</v>
      </c>
    </row>
    <row r="80" spans="2:12" x14ac:dyDescent="0.25">
      <c r="B80" s="165"/>
      <c r="C80" s="21"/>
      <c r="D80" s="60"/>
      <c r="E80" s="63">
        <v>3241</v>
      </c>
      <c r="F80" s="63" t="s">
        <v>107</v>
      </c>
      <c r="G80" s="112">
        <v>2188.2800000000002</v>
      </c>
      <c r="H80" s="70"/>
      <c r="I80" s="70"/>
      <c r="J80" s="118">
        <v>395</v>
      </c>
      <c r="K80" s="119"/>
      <c r="L80" s="180"/>
    </row>
    <row r="81" spans="2:12" x14ac:dyDescent="0.25">
      <c r="B81" s="181"/>
      <c r="C81" s="84"/>
      <c r="D81" s="96">
        <v>329</v>
      </c>
      <c r="E81" s="98"/>
      <c r="F81" s="101" t="s">
        <v>108</v>
      </c>
      <c r="G81" s="105">
        <f>SUM(G82:G87)</f>
        <v>4481.46</v>
      </c>
      <c r="H81" s="77"/>
      <c r="I81" s="77"/>
      <c r="J81" s="120">
        <f>SUM(J82:J87)</f>
        <v>5156.33</v>
      </c>
      <c r="K81" s="117">
        <f t="shared" si="14"/>
        <v>115.05915482900662</v>
      </c>
      <c r="L81" s="179" t="e">
        <f t="shared" si="15"/>
        <v>#DIV/0!</v>
      </c>
    </row>
    <row r="82" spans="2:12" x14ac:dyDescent="0.25">
      <c r="B82" s="165"/>
      <c r="C82" s="21"/>
      <c r="D82" s="60"/>
      <c r="E82" s="63">
        <v>3292</v>
      </c>
      <c r="F82" s="66" t="s">
        <v>109</v>
      </c>
      <c r="G82" s="111">
        <v>0</v>
      </c>
      <c r="H82" s="70"/>
      <c r="I82" s="70"/>
      <c r="J82" s="118">
        <v>0</v>
      </c>
      <c r="K82" s="119"/>
      <c r="L82" s="180"/>
    </row>
    <row r="83" spans="2:12" x14ac:dyDescent="0.25">
      <c r="B83" s="165"/>
      <c r="C83" s="21"/>
      <c r="D83" s="60"/>
      <c r="E83" s="63">
        <v>3293</v>
      </c>
      <c r="F83" s="66" t="s">
        <v>110</v>
      </c>
      <c r="G83" s="111">
        <v>966.58</v>
      </c>
      <c r="H83" s="70"/>
      <c r="I83" s="70"/>
      <c r="J83" s="118">
        <v>1214.22</v>
      </c>
      <c r="K83" s="119"/>
      <c r="L83" s="180"/>
    </row>
    <row r="84" spans="2:12" x14ac:dyDescent="0.25">
      <c r="B84" s="165"/>
      <c r="C84" s="21"/>
      <c r="D84" s="60"/>
      <c r="E84" s="63">
        <v>3294</v>
      </c>
      <c r="F84" s="66" t="s">
        <v>111</v>
      </c>
      <c r="G84" s="111">
        <v>889.24</v>
      </c>
      <c r="H84" s="70"/>
      <c r="I84" s="70"/>
      <c r="J84" s="118">
        <v>976</v>
      </c>
      <c r="K84" s="119"/>
      <c r="L84" s="180"/>
    </row>
    <row r="85" spans="2:12" x14ac:dyDescent="0.25">
      <c r="B85" s="165"/>
      <c r="C85" s="21"/>
      <c r="D85" s="60"/>
      <c r="E85" s="63">
        <v>3295</v>
      </c>
      <c r="F85" s="67" t="s">
        <v>112</v>
      </c>
      <c r="G85" s="112">
        <v>1531.29</v>
      </c>
      <c r="H85" s="70"/>
      <c r="I85" s="70"/>
      <c r="J85" s="118">
        <v>1804.9</v>
      </c>
      <c r="K85" s="119"/>
      <c r="L85" s="180"/>
    </row>
    <row r="86" spans="2:12" x14ac:dyDescent="0.25">
      <c r="B86" s="165"/>
      <c r="C86" s="21"/>
      <c r="D86" s="60"/>
      <c r="E86" s="63">
        <v>3296</v>
      </c>
      <c r="F86" s="67" t="s">
        <v>113</v>
      </c>
      <c r="G86" s="112">
        <v>0</v>
      </c>
      <c r="H86" s="70"/>
      <c r="I86" s="70"/>
      <c r="J86" s="118">
        <v>0</v>
      </c>
      <c r="K86" s="119"/>
      <c r="L86" s="180"/>
    </row>
    <row r="87" spans="2:12" x14ac:dyDescent="0.25">
      <c r="B87" s="165"/>
      <c r="C87" s="21"/>
      <c r="D87" s="60"/>
      <c r="E87" s="63">
        <v>3299</v>
      </c>
      <c r="F87" s="66" t="s">
        <v>108</v>
      </c>
      <c r="G87" s="111">
        <v>1094.3499999999999</v>
      </c>
      <c r="H87" s="70"/>
      <c r="I87" s="70"/>
      <c r="J87" s="118">
        <v>1161.21</v>
      </c>
      <c r="K87" s="119"/>
      <c r="L87" s="180"/>
    </row>
    <row r="88" spans="2:12" x14ac:dyDescent="0.25">
      <c r="B88" s="181"/>
      <c r="C88" s="84">
        <v>34</v>
      </c>
      <c r="D88" s="96"/>
      <c r="E88" s="98"/>
      <c r="F88" s="100" t="s">
        <v>114</v>
      </c>
      <c r="G88" s="108">
        <f>G89</f>
        <v>1525.96</v>
      </c>
      <c r="H88" s="77">
        <v>2827</v>
      </c>
      <c r="I88" s="77">
        <f t="shared" ref="I88" si="17">H88</f>
        <v>2827</v>
      </c>
      <c r="J88" s="108">
        <f>J89</f>
        <v>544.98</v>
      </c>
      <c r="K88" s="121">
        <f t="shared" si="14"/>
        <v>35.713911242758655</v>
      </c>
      <c r="L88" s="182">
        <f t="shared" si="15"/>
        <v>19.277679518924657</v>
      </c>
    </row>
    <row r="89" spans="2:12" x14ac:dyDescent="0.25">
      <c r="B89" s="181"/>
      <c r="C89" s="84"/>
      <c r="D89" s="96">
        <v>343</v>
      </c>
      <c r="E89" s="98"/>
      <c r="F89" s="100" t="s">
        <v>115</v>
      </c>
      <c r="G89" s="108">
        <f>SUM(G90:G92)</f>
        <v>1525.96</v>
      </c>
      <c r="H89" s="77"/>
      <c r="I89" s="77"/>
      <c r="J89" s="108">
        <f>SUM(J90:J92)</f>
        <v>544.98</v>
      </c>
      <c r="K89" s="121">
        <f t="shared" si="14"/>
        <v>35.713911242758655</v>
      </c>
      <c r="L89" s="182" t="e">
        <f t="shared" si="15"/>
        <v>#DIV/0!</v>
      </c>
    </row>
    <row r="90" spans="2:12" x14ac:dyDescent="0.25">
      <c r="B90" s="165"/>
      <c r="C90" s="21"/>
      <c r="D90" s="60"/>
      <c r="E90" s="62">
        <v>3431</v>
      </c>
      <c r="F90" s="63" t="s">
        <v>116</v>
      </c>
      <c r="G90" s="112">
        <v>1525.32</v>
      </c>
      <c r="H90" s="70"/>
      <c r="I90" s="70"/>
      <c r="J90" s="118">
        <v>544.98</v>
      </c>
      <c r="K90" s="119"/>
      <c r="L90" s="180"/>
    </row>
    <row r="91" spans="2:12" x14ac:dyDescent="0.25">
      <c r="B91" s="165"/>
      <c r="C91" s="21"/>
      <c r="D91" s="60"/>
      <c r="E91" s="62">
        <v>3432</v>
      </c>
      <c r="F91" s="63" t="s">
        <v>117</v>
      </c>
      <c r="G91" s="112">
        <v>0.64</v>
      </c>
      <c r="H91" s="70"/>
      <c r="I91" s="70"/>
      <c r="J91" s="118">
        <v>0</v>
      </c>
      <c r="K91" s="119"/>
      <c r="L91" s="180"/>
    </row>
    <row r="92" spans="2:12" x14ac:dyDescent="0.25">
      <c r="B92" s="165"/>
      <c r="C92" s="21"/>
      <c r="D92" s="28"/>
      <c r="E92" s="68">
        <v>3433</v>
      </c>
      <c r="F92" s="63" t="s">
        <v>118</v>
      </c>
      <c r="G92" s="112">
        <v>0</v>
      </c>
      <c r="H92" s="70"/>
      <c r="I92" s="70"/>
      <c r="J92" s="118">
        <v>0</v>
      </c>
      <c r="K92" s="119"/>
      <c r="L92" s="180"/>
    </row>
    <row r="93" spans="2:12" x14ac:dyDescent="0.25">
      <c r="B93" s="165"/>
      <c r="C93" s="21"/>
      <c r="D93" s="28"/>
      <c r="E93" s="7"/>
      <c r="F93" s="7"/>
      <c r="G93" s="70"/>
      <c r="H93" s="70"/>
      <c r="I93" s="70"/>
      <c r="J93" s="71"/>
      <c r="K93" s="73"/>
      <c r="L93" s="166"/>
    </row>
    <row r="94" spans="2:12" s="29" customFormat="1" x14ac:dyDescent="0.25">
      <c r="B94" s="190">
        <v>4</v>
      </c>
      <c r="C94" s="191"/>
      <c r="D94" s="192"/>
      <c r="E94" s="191"/>
      <c r="F94" s="193" t="s">
        <v>5</v>
      </c>
      <c r="G94" s="194">
        <f>G95</f>
        <v>17495.5</v>
      </c>
      <c r="H94" s="194">
        <f>H95</f>
        <v>43109.27</v>
      </c>
      <c r="I94" s="194">
        <f t="shared" si="13"/>
        <v>43109.27</v>
      </c>
      <c r="J94" s="194">
        <f>J95</f>
        <v>11890.38</v>
      </c>
      <c r="K94" s="195">
        <f t="shared" si="14"/>
        <v>67.962504644051322</v>
      </c>
      <c r="L94" s="196">
        <f t="shared" si="15"/>
        <v>27.58195627065826</v>
      </c>
    </row>
    <row r="95" spans="2:12" s="29" customFormat="1" ht="18" customHeight="1" x14ac:dyDescent="0.25">
      <c r="B95" s="163"/>
      <c r="C95" s="74">
        <v>42</v>
      </c>
      <c r="D95" s="76"/>
      <c r="E95" s="74"/>
      <c r="F95" s="102" t="s">
        <v>119</v>
      </c>
      <c r="G95" s="114">
        <f>G96+G102+G105</f>
        <v>17495.5</v>
      </c>
      <c r="H95" s="77">
        <v>43109.27</v>
      </c>
      <c r="I95" s="77">
        <f t="shared" ref="I95" si="18">H95</f>
        <v>43109.27</v>
      </c>
      <c r="J95" s="114">
        <f>J96+J102+J105</f>
        <v>11890.38</v>
      </c>
      <c r="K95" s="79">
        <f t="shared" si="14"/>
        <v>67.962504644051322</v>
      </c>
      <c r="L95" s="164">
        <f t="shared" si="15"/>
        <v>27.58195627065826</v>
      </c>
    </row>
    <row r="96" spans="2:12" s="29" customFormat="1" x14ac:dyDescent="0.25">
      <c r="B96" s="163"/>
      <c r="C96" s="74"/>
      <c r="D96" s="92">
        <v>422</v>
      </c>
      <c r="E96" s="84"/>
      <c r="F96" s="103" t="s">
        <v>120</v>
      </c>
      <c r="G96" s="115">
        <f>SUM(G97:G101)</f>
        <v>17324.419999999998</v>
      </c>
      <c r="H96" s="77"/>
      <c r="I96" s="77"/>
      <c r="J96" s="115">
        <f>SUM(J97:J101)</f>
        <v>11369.96</v>
      </c>
      <c r="K96" s="79">
        <f t="shared" si="14"/>
        <v>65.629671873574992</v>
      </c>
      <c r="L96" s="164" t="e">
        <f t="shared" si="15"/>
        <v>#DIV/0!</v>
      </c>
    </row>
    <row r="97" spans="2:12" x14ac:dyDescent="0.25">
      <c r="B97" s="137"/>
      <c r="C97" s="5"/>
      <c r="D97" s="28"/>
      <c r="E97" s="62">
        <v>4221</v>
      </c>
      <c r="F97" s="69" t="s">
        <v>121</v>
      </c>
      <c r="G97" s="116">
        <v>5229.42</v>
      </c>
      <c r="H97" s="70"/>
      <c r="I97" s="70"/>
      <c r="J97" s="71">
        <v>3206.14</v>
      </c>
      <c r="K97" s="73"/>
      <c r="L97" s="166"/>
    </row>
    <row r="98" spans="2:12" x14ac:dyDescent="0.25">
      <c r="B98" s="137"/>
      <c r="C98" s="5"/>
      <c r="D98" s="28"/>
      <c r="E98" s="62">
        <v>4222</v>
      </c>
      <c r="F98" s="69" t="s">
        <v>122</v>
      </c>
      <c r="G98" s="116">
        <v>355.03</v>
      </c>
      <c r="H98" s="71"/>
      <c r="I98" s="70"/>
      <c r="J98" s="71">
        <v>0</v>
      </c>
      <c r="K98" s="73"/>
      <c r="L98" s="166"/>
    </row>
    <row r="99" spans="2:12" x14ac:dyDescent="0.25">
      <c r="B99" s="137"/>
      <c r="C99" s="5"/>
      <c r="D99" s="28"/>
      <c r="E99" s="62">
        <v>4223</v>
      </c>
      <c r="F99" s="69" t="s">
        <v>123</v>
      </c>
      <c r="G99" s="116">
        <v>0</v>
      </c>
      <c r="H99" s="71"/>
      <c r="I99" s="70"/>
      <c r="J99" s="71">
        <v>0</v>
      </c>
      <c r="K99" s="73"/>
      <c r="L99" s="166"/>
    </row>
    <row r="100" spans="2:12" x14ac:dyDescent="0.25">
      <c r="B100" s="137"/>
      <c r="C100" s="5"/>
      <c r="D100" s="28"/>
      <c r="E100" s="62">
        <v>4226</v>
      </c>
      <c r="F100" s="69" t="s">
        <v>124</v>
      </c>
      <c r="G100" s="116">
        <v>11739.97</v>
      </c>
      <c r="H100" s="71"/>
      <c r="I100" s="70"/>
      <c r="J100" s="71">
        <v>7619.18</v>
      </c>
      <c r="K100" s="73"/>
      <c r="L100" s="166"/>
    </row>
    <row r="101" spans="2:12" x14ac:dyDescent="0.25">
      <c r="B101" s="137"/>
      <c r="C101" s="5"/>
      <c r="D101" s="28"/>
      <c r="E101" s="62">
        <v>4227</v>
      </c>
      <c r="F101" s="69" t="s">
        <v>125</v>
      </c>
      <c r="G101" s="116">
        <v>0</v>
      </c>
      <c r="H101" s="71"/>
      <c r="I101" s="70"/>
      <c r="J101" s="71">
        <v>544.64</v>
      </c>
      <c r="K101" s="73"/>
      <c r="L101" s="166"/>
    </row>
    <row r="102" spans="2:12" s="29" customFormat="1" x14ac:dyDescent="0.25">
      <c r="B102" s="163"/>
      <c r="C102" s="74"/>
      <c r="D102" s="92">
        <v>424</v>
      </c>
      <c r="E102" s="84"/>
      <c r="F102" s="103" t="s">
        <v>126</v>
      </c>
      <c r="G102" s="115">
        <f>SUM(G103:G104)</f>
        <v>171.08</v>
      </c>
      <c r="H102" s="78"/>
      <c r="I102" s="77"/>
      <c r="J102" s="78">
        <f>SUM(J103:J104)</f>
        <v>520.41999999999996</v>
      </c>
      <c r="K102" s="79">
        <f t="shared" si="14"/>
        <v>304.1968669628244</v>
      </c>
      <c r="L102" s="164" t="e">
        <f t="shared" si="15"/>
        <v>#DIV/0!</v>
      </c>
    </row>
    <row r="103" spans="2:12" x14ac:dyDescent="0.25">
      <c r="B103" s="137"/>
      <c r="C103" s="5"/>
      <c r="D103" s="28"/>
      <c r="E103" s="62">
        <v>4241</v>
      </c>
      <c r="F103" s="69" t="s">
        <v>127</v>
      </c>
      <c r="G103" s="116">
        <v>171.08</v>
      </c>
      <c r="H103" s="71"/>
      <c r="I103" s="70"/>
      <c r="J103" s="71">
        <v>520.41999999999996</v>
      </c>
      <c r="K103" s="73"/>
      <c r="L103" s="166"/>
    </row>
    <row r="104" spans="2:12" x14ac:dyDescent="0.25">
      <c r="B104" s="137"/>
      <c r="C104" s="5"/>
      <c r="D104" s="28"/>
      <c r="E104" s="62">
        <v>4242</v>
      </c>
      <c r="F104" s="69" t="s">
        <v>128</v>
      </c>
      <c r="G104" s="116">
        <v>0</v>
      </c>
      <c r="H104" s="71"/>
      <c r="I104" s="70"/>
      <c r="J104" s="71">
        <v>0</v>
      </c>
      <c r="K104" s="73"/>
      <c r="L104" s="166"/>
    </row>
    <row r="105" spans="2:12" s="29" customFormat="1" x14ac:dyDescent="0.25">
      <c r="B105" s="163"/>
      <c r="C105" s="74"/>
      <c r="D105" s="92">
        <v>426</v>
      </c>
      <c r="E105" s="84"/>
      <c r="F105" s="103" t="s">
        <v>129</v>
      </c>
      <c r="G105" s="115">
        <f>G106</f>
        <v>0</v>
      </c>
      <c r="H105" s="78"/>
      <c r="I105" s="77"/>
      <c r="J105" s="78">
        <f>J106</f>
        <v>0</v>
      </c>
      <c r="K105" s="79" t="e">
        <f t="shared" si="14"/>
        <v>#DIV/0!</v>
      </c>
      <c r="L105" s="164" t="e">
        <f t="shared" si="15"/>
        <v>#DIV/0!</v>
      </c>
    </row>
    <row r="106" spans="2:12" ht="15.75" thickBot="1" x14ac:dyDescent="0.3">
      <c r="B106" s="183"/>
      <c r="C106" s="184"/>
      <c r="D106" s="185"/>
      <c r="E106" s="258">
        <v>4262</v>
      </c>
      <c r="F106" s="186" t="s">
        <v>129</v>
      </c>
      <c r="G106" s="187">
        <v>0</v>
      </c>
      <c r="H106" s="173"/>
      <c r="I106" s="172"/>
      <c r="J106" s="173">
        <v>0</v>
      </c>
      <c r="K106" s="174"/>
      <c r="L106" s="175"/>
    </row>
    <row r="107" spans="2:12" x14ac:dyDescent="0.25">
      <c r="B107" s="161"/>
      <c r="C107" s="254"/>
      <c r="D107" s="226"/>
      <c r="E107" s="255"/>
      <c r="F107" s="256"/>
      <c r="G107" s="257"/>
      <c r="H107" s="159"/>
      <c r="I107" s="157"/>
      <c r="J107" s="159"/>
      <c r="K107" s="230"/>
      <c r="L107" s="230"/>
    </row>
    <row r="108" spans="2:12" ht="15.75" thickBot="1" x14ac:dyDescent="0.3">
      <c r="B108" s="161"/>
      <c r="C108" s="254"/>
      <c r="D108" s="226"/>
      <c r="E108" s="255"/>
      <c r="F108" s="256"/>
      <c r="G108" s="257"/>
      <c r="H108" s="159"/>
      <c r="I108" s="157"/>
      <c r="J108" s="159"/>
      <c r="K108" s="230"/>
      <c r="L108" s="230"/>
    </row>
    <row r="109" spans="2:12" x14ac:dyDescent="0.25">
      <c r="B109" s="244"/>
      <c r="C109" s="245">
        <v>92</v>
      </c>
      <c r="D109" s="246"/>
      <c r="E109" s="247"/>
      <c r="F109" s="248" t="s">
        <v>145</v>
      </c>
      <c r="G109" s="249">
        <f>G110</f>
        <v>19908.419999999998</v>
      </c>
      <c r="H109" s="250">
        <f>H110</f>
        <v>49816.27</v>
      </c>
      <c r="I109" s="250">
        <f>H109</f>
        <v>49816.27</v>
      </c>
      <c r="J109" s="250">
        <f>J110</f>
        <v>20983.93</v>
      </c>
      <c r="K109" s="251">
        <f t="shared" ref="K109:K110" si="19">J109/G109*100</f>
        <v>105.402287072505</v>
      </c>
      <c r="L109" s="252">
        <f t="shared" ref="L109:L110" si="20">J109/I109*100</f>
        <v>42.122643867154245</v>
      </c>
    </row>
    <row r="110" spans="2:12" x14ac:dyDescent="0.25">
      <c r="B110" s="167"/>
      <c r="C110" s="84"/>
      <c r="D110" s="92">
        <v>922</v>
      </c>
      <c r="E110" s="231"/>
      <c r="F110" s="87" t="s">
        <v>146</v>
      </c>
      <c r="G110" s="108">
        <f>G111</f>
        <v>19908.419999999998</v>
      </c>
      <c r="H110" s="88">
        <f>H111</f>
        <v>49816.27</v>
      </c>
      <c r="I110" s="88">
        <f>H110</f>
        <v>49816.27</v>
      </c>
      <c r="J110" s="88">
        <f>J111</f>
        <v>20983.93</v>
      </c>
      <c r="K110" s="79">
        <f t="shared" si="19"/>
        <v>105.402287072505</v>
      </c>
      <c r="L110" s="164">
        <f t="shared" si="20"/>
        <v>42.122643867154245</v>
      </c>
    </row>
    <row r="111" spans="2:12" ht="15.75" thickBot="1" x14ac:dyDescent="0.3">
      <c r="B111" s="168"/>
      <c r="C111" s="169"/>
      <c r="D111" s="185"/>
      <c r="E111" s="232">
        <v>9222</v>
      </c>
      <c r="F111" s="170" t="s">
        <v>147</v>
      </c>
      <c r="G111" s="171">
        <v>19908.419999999998</v>
      </c>
      <c r="H111" s="172">
        <v>49816.27</v>
      </c>
      <c r="I111" s="172">
        <f>H111</f>
        <v>49816.27</v>
      </c>
      <c r="J111" s="173">
        <v>20983.93</v>
      </c>
      <c r="K111" s="174">
        <f>J111/G111*100</f>
        <v>105.402287072505</v>
      </c>
      <c r="L111" s="175">
        <f>J111/I111*100</f>
        <v>42.122643867154245</v>
      </c>
    </row>
  </sheetData>
  <mergeCells count="7">
    <mergeCell ref="B8:F8"/>
    <mergeCell ref="B9:F9"/>
    <mergeCell ref="B43:F43"/>
    <mergeCell ref="B44:F44"/>
    <mergeCell ref="B2:L2"/>
    <mergeCell ref="B4:L4"/>
    <mergeCell ref="B6:L6"/>
  </mergeCells>
  <pageMargins left="0.7" right="0.7" top="0.75" bottom="0.75" header="0.3" footer="0.3"/>
  <pageSetup paperSize="9" scale="61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40"/>
  <sheetViews>
    <sheetView workbookViewId="0">
      <selection activeCell="B1" sqref="B1:H4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4"/>
      <c r="C1" s="14"/>
      <c r="D1" s="14"/>
      <c r="E1" s="14"/>
      <c r="F1" s="3"/>
      <c r="G1" s="3"/>
      <c r="H1" s="3"/>
    </row>
    <row r="2" spans="2:8" ht="15.75" customHeight="1" x14ac:dyDescent="0.25">
      <c r="B2" s="352" t="s">
        <v>30</v>
      </c>
      <c r="C2" s="352"/>
      <c r="D2" s="352"/>
      <c r="E2" s="352"/>
      <c r="F2" s="352"/>
      <c r="G2" s="352"/>
      <c r="H2" s="352"/>
    </row>
    <row r="3" spans="2:8" ht="18.75" thickBot="1" x14ac:dyDescent="0.3">
      <c r="B3" s="14"/>
      <c r="C3" s="14"/>
      <c r="D3" s="14"/>
      <c r="E3" s="14"/>
      <c r="F3" s="3"/>
      <c r="G3" s="3"/>
      <c r="H3" s="3"/>
    </row>
    <row r="4" spans="2:8" ht="25.5" x14ac:dyDescent="0.25">
      <c r="B4" s="127" t="s">
        <v>6</v>
      </c>
      <c r="C4" s="128" t="s">
        <v>61</v>
      </c>
      <c r="D4" s="128" t="s">
        <v>40</v>
      </c>
      <c r="E4" s="128" t="s">
        <v>37</v>
      </c>
      <c r="F4" s="128" t="s">
        <v>60</v>
      </c>
      <c r="G4" s="128" t="s">
        <v>15</v>
      </c>
      <c r="H4" s="129" t="s">
        <v>38</v>
      </c>
    </row>
    <row r="5" spans="2:8" ht="15.75" thickBot="1" x14ac:dyDescent="0.3">
      <c r="B5" s="150">
        <v>1</v>
      </c>
      <c r="C5" s="151">
        <v>2</v>
      </c>
      <c r="D5" s="151">
        <v>3</v>
      </c>
      <c r="E5" s="151">
        <v>4</v>
      </c>
      <c r="F5" s="151">
        <v>5</v>
      </c>
      <c r="G5" s="151" t="s">
        <v>17</v>
      </c>
      <c r="H5" s="152" t="s">
        <v>18</v>
      </c>
    </row>
    <row r="6" spans="2:8" s="29" customFormat="1" ht="15.75" thickBot="1" x14ac:dyDescent="0.3">
      <c r="B6" s="148" t="s">
        <v>29</v>
      </c>
      <c r="C6" s="149">
        <f>C7+C10+C13+C16+C19</f>
        <v>550906.04</v>
      </c>
      <c r="D6" s="149">
        <f>D7+D10+D13+D16+D19</f>
        <v>768620</v>
      </c>
      <c r="E6" s="153">
        <f>D6</f>
        <v>768620</v>
      </c>
      <c r="F6" s="149">
        <f>F7+F10+F13+F16+F19</f>
        <v>653271.63</v>
      </c>
      <c r="G6" s="154">
        <f>F6/C6*100</f>
        <v>118.58131560873792</v>
      </c>
      <c r="H6" s="155">
        <f>F6/E6*100</f>
        <v>84.992796180167048</v>
      </c>
    </row>
    <row r="7" spans="2:8" s="29" customFormat="1" x14ac:dyDescent="0.25">
      <c r="B7" s="143" t="s">
        <v>27</v>
      </c>
      <c r="C7" s="144">
        <f>C8</f>
        <v>43143.23</v>
      </c>
      <c r="D7" s="144">
        <f>D8</f>
        <v>57982</v>
      </c>
      <c r="E7" s="144">
        <f>E8</f>
        <v>57982</v>
      </c>
      <c r="F7" s="145">
        <f>F8</f>
        <v>43456.61</v>
      </c>
      <c r="G7" s="146">
        <f>F7/C7*100</f>
        <v>100.72637120586474</v>
      </c>
      <c r="H7" s="147">
        <f>F7/E7*100</f>
        <v>74.94844951881619</v>
      </c>
    </row>
    <row r="8" spans="2:8" x14ac:dyDescent="0.25">
      <c r="B8" s="132" t="s">
        <v>131</v>
      </c>
      <c r="C8" s="70">
        <v>43143.23</v>
      </c>
      <c r="D8" s="70">
        <v>57982</v>
      </c>
      <c r="E8" s="70">
        <f>D8</f>
        <v>57982</v>
      </c>
      <c r="F8" s="71">
        <v>43456.61</v>
      </c>
      <c r="G8" s="26"/>
      <c r="H8" s="133"/>
    </row>
    <row r="9" spans="2:8" x14ac:dyDescent="0.25">
      <c r="B9" s="134"/>
      <c r="C9" s="70"/>
      <c r="D9" s="70"/>
      <c r="E9" s="70"/>
      <c r="F9" s="71"/>
      <c r="G9" s="26"/>
      <c r="H9" s="133"/>
    </row>
    <row r="10" spans="2:8" s="29" customFormat="1" x14ac:dyDescent="0.25">
      <c r="B10" s="130" t="s">
        <v>26</v>
      </c>
      <c r="C10" s="123">
        <f>C11</f>
        <v>68.099999999999994</v>
      </c>
      <c r="D10" s="123">
        <f>D11</f>
        <v>40</v>
      </c>
      <c r="E10" s="124">
        <f>E11</f>
        <v>40</v>
      </c>
      <c r="F10" s="125">
        <f>F11</f>
        <v>136.11000000000001</v>
      </c>
      <c r="G10" s="139">
        <f>F10/C10*100</f>
        <v>199.86784140969166</v>
      </c>
      <c r="H10" s="140">
        <f>F10/E10*100</f>
        <v>340.27500000000003</v>
      </c>
    </row>
    <row r="11" spans="2:8" x14ac:dyDescent="0.25">
      <c r="B11" s="135" t="s">
        <v>182</v>
      </c>
      <c r="C11" s="70">
        <v>68.099999999999994</v>
      </c>
      <c r="D11" s="70">
        <v>40</v>
      </c>
      <c r="E11" s="126">
        <f>D11</f>
        <v>40</v>
      </c>
      <c r="F11" s="71">
        <v>136.11000000000001</v>
      </c>
      <c r="G11" s="26"/>
      <c r="H11" s="133"/>
    </row>
    <row r="12" spans="2:8" x14ac:dyDescent="0.25">
      <c r="B12" s="130"/>
      <c r="C12" s="70"/>
      <c r="D12" s="70"/>
      <c r="E12" s="126"/>
      <c r="F12" s="71"/>
      <c r="G12" s="26"/>
      <c r="H12" s="133"/>
    </row>
    <row r="13" spans="2:8" s="29" customFormat="1" x14ac:dyDescent="0.25">
      <c r="B13" s="136" t="s">
        <v>130</v>
      </c>
      <c r="C13" s="123">
        <f>C14</f>
        <v>26597.65</v>
      </c>
      <c r="D13" s="123">
        <f>D14</f>
        <v>34375</v>
      </c>
      <c r="E13" s="124">
        <f>E14</f>
        <v>34375</v>
      </c>
      <c r="F13" s="125">
        <f>F14</f>
        <v>27636.03</v>
      </c>
      <c r="G13" s="139">
        <f>F13/C13*100</f>
        <v>103.90402911535416</v>
      </c>
      <c r="H13" s="140">
        <f>F13/E13*100</f>
        <v>80.395723636363641</v>
      </c>
    </row>
    <row r="14" spans="2:8" x14ac:dyDescent="0.25">
      <c r="B14" s="135" t="s">
        <v>132</v>
      </c>
      <c r="C14" s="70">
        <v>26597.65</v>
      </c>
      <c r="D14" s="70">
        <v>34375</v>
      </c>
      <c r="E14" s="126">
        <f>D14</f>
        <v>34375</v>
      </c>
      <c r="F14" s="71">
        <v>27636.03</v>
      </c>
      <c r="G14" s="26"/>
      <c r="H14" s="133"/>
    </row>
    <row r="15" spans="2:8" x14ac:dyDescent="0.25">
      <c r="B15" s="135"/>
      <c r="C15" s="70"/>
      <c r="D15" s="70"/>
      <c r="E15" s="126"/>
      <c r="F15" s="71"/>
      <c r="G15" s="26"/>
      <c r="H15" s="133"/>
    </row>
    <row r="16" spans="2:8" s="29" customFormat="1" x14ac:dyDescent="0.25">
      <c r="B16" s="136" t="s">
        <v>133</v>
      </c>
      <c r="C16" s="123">
        <f>C17</f>
        <v>478111.06</v>
      </c>
      <c r="D16" s="123">
        <f>D17</f>
        <v>674232</v>
      </c>
      <c r="E16" s="124">
        <f>E17</f>
        <v>674232</v>
      </c>
      <c r="F16" s="125">
        <f>F17</f>
        <v>582042.88</v>
      </c>
      <c r="G16" s="139">
        <f>F16/C16*100</f>
        <v>121.7380079013441</v>
      </c>
      <c r="H16" s="140">
        <f>F16/E16*100</f>
        <v>86.326795524389226</v>
      </c>
    </row>
    <row r="17" spans="2:8" x14ac:dyDescent="0.25">
      <c r="B17" s="135" t="s">
        <v>134</v>
      </c>
      <c r="C17" s="70">
        <v>478111.06</v>
      </c>
      <c r="D17" s="70">
        <v>674232</v>
      </c>
      <c r="E17" s="126">
        <f>D17</f>
        <v>674232</v>
      </c>
      <c r="F17" s="71">
        <v>582042.88</v>
      </c>
      <c r="G17" s="26"/>
      <c r="H17" s="133"/>
    </row>
    <row r="18" spans="2:8" x14ac:dyDescent="0.25">
      <c r="B18" s="135"/>
      <c r="C18" s="70"/>
      <c r="D18" s="70"/>
      <c r="E18" s="126"/>
      <c r="F18" s="71"/>
      <c r="G18" s="26"/>
      <c r="H18" s="133"/>
    </row>
    <row r="19" spans="2:8" s="29" customFormat="1" x14ac:dyDescent="0.25">
      <c r="B19" s="136" t="s">
        <v>135</v>
      </c>
      <c r="C19" s="123">
        <f>C20</f>
        <v>2986</v>
      </c>
      <c r="D19" s="123">
        <f>D20</f>
        <v>1991</v>
      </c>
      <c r="E19" s="123">
        <f t="shared" ref="E19:F19" si="0">E20</f>
        <v>1991</v>
      </c>
      <c r="F19" s="123">
        <f t="shared" si="0"/>
        <v>0</v>
      </c>
      <c r="G19" s="139">
        <f>F19/C19*100</f>
        <v>0</v>
      </c>
      <c r="H19" s="140">
        <f>F19/E19*100</f>
        <v>0</v>
      </c>
    </row>
    <row r="20" spans="2:8" ht="15.75" thickBot="1" x14ac:dyDescent="0.3">
      <c r="B20" s="183" t="s">
        <v>136</v>
      </c>
      <c r="C20" s="172">
        <v>2986</v>
      </c>
      <c r="D20" s="172">
        <v>1991</v>
      </c>
      <c r="E20" s="240">
        <f>D20</f>
        <v>1991</v>
      </c>
      <c r="F20" s="173">
        <v>0</v>
      </c>
      <c r="G20" s="208"/>
      <c r="H20" s="209"/>
    </row>
    <row r="21" spans="2:8" x14ac:dyDescent="0.25">
      <c r="B21" s="161"/>
      <c r="C21" s="157"/>
      <c r="D21" s="157"/>
      <c r="E21" s="158"/>
      <c r="F21" s="159"/>
      <c r="G21" s="160"/>
      <c r="H21" s="160"/>
    </row>
    <row r="22" spans="2:8" ht="15.75" thickBot="1" x14ac:dyDescent="0.3">
      <c r="B22" s="156"/>
      <c r="C22" s="157"/>
      <c r="D22" s="157"/>
      <c r="E22" s="158"/>
      <c r="F22" s="159"/>
      <c r="G22" s="160"/>
      <c r="H22" s="160"/>
    </row>
    <row r="23" spans="2:8" s="29" customFormat="1" ht="15.75" customHeight="1" thickBot="1" x14ac:dyDescent="0.3">
      <c r="B23" s="148" t="s">
        <v>28</v>
      </c>
      <c r="C23" s="149">
        <f>C24+C27+C30++C33+C36+C40</f>
        <v>547631.79999999993</v>
      </c>
      <c r="D23" s="149">
        <f>D24+D27+D30+D33+D36+D39</f>
        <v>818436.27</v>
      </c>
      <c r="E23" s="149">
        <f>E24+E27+E30+E33+E36+E39</f>
        <v>818436.27</v>
      </c>
      <c r="F23" s="149">
        <f>F24+F27+F30+F33+F36+F39</f>
        <v>646657.67000000004</v>
      </c>
      <c r="G23" s="154">
        <f>F23/C23*100</f>
        <v>118.08256386864315</v>
      </c>
      <c r="H23" s="155">
        <f>F23/E23*100</f>
        <v>79.011365173246787</v>
      </c>
    </row>
    <row r="24" spans="2:8" s="29" customFormat="1" ht="15.75" customHeight="1" x14ac:dyDescent="0.25">
      <c r="B24" s="233" t="s">
        <v>27</v>
      </c>
      <c r="C24" s="144">
        <f>C25</f>
        <v>43143.23</v>
      </c>
      <c r="D24" s="144">
        <f>D25</f>
        <v>57982</v>
      </c>
      <c r="E24" s="144">
        <f>E25</f>
        <v>57982</v>
      </c>
      <c r="F24" s="145">
        <f>F25</f>
        <v>43456.61</v>
      </c>
      <c r="G24" s="146">
        <f>F24/C24*100</f>
        <v>100.72637120586474</v>
      </c>
      <c r="H24" s="147">
        <f>F24/E24*100</f>
        <v>74.94844951881619</v>
      </c>
    </row>
    <row r="25" spans="2:8" x14ac:dyDescent="0.25">
      <c r="B25" s="205" t="s">
        <v>131</v>
      </c>
      <c r="C25" s="70">
        <v>43143.23</v>
      </c>
      <c r="D25" s="70">
        <v>57982</v>
      </c>
      <c r="E25" s="70">
        <f>D25</f>
        <v>57982</v>
      </c>
      <c r="F25" s="71">
        <v>43456.61</v>
      </c>
      <c r="G25" s="26"/>
      <c r="H25" s="133"/>
    </row>
    <row r="26" spans="2:8" x14ac:dyDescent="0.25">
      <c r="B26" s="234"/>
      <c r="C26" s="70"/>
      <c r="D26" s="70"/>
      <c r="E26" s="70"/>
      <c r="F26" s="71"/>
      <c r="G26" s="26"/>
      <c r="H26" s="133"/>
    </row>
    <row r="27" spans="2:8" s="29" customFormat="1" x14ac:dyDescent="0.25">
      <c r="B27" s="235" t="s">
        <v>26</v>
      </c>
      <c r="C27" s="123">
        <f>C28</f>
        <v>0</v>
      </c>
      <c r="D27" s="123">
        <f>D28</f>
        <v>40</v>
      </c>
      <c r="E27" s="124">
        <f>E28</f>
        <v>40</v>
      </c>
      <c r="F27" s="125">
        <f>F28</f>
        <v>0</v>
      </c>
      <c r="G27" s="139" t="e">
        <f>F27/C27*100</f>
        <v>#DIV/0!</v>
      </c>
      <c r="H27" s="140">
        <f>F27/E27*100</f>
        <v>0</v>
      </c>
    </row>
    <row r="28" spans="2:8" x14ac:dyDescent="0.25">
      <c r="B28" s="236" t="s">
        <v>182</v>
      </c>
      <c r="C28" s="70">
        <v>0</v>
      </c>
      <c r="D28" s="70">
        <v>40</v>
      </c>
      <c r="E28" s="126">
        <f>D28</f>
        <v>40</v>
      </c>
      <c r="F28" s="71">
        <v>0</v>
      </c>
      <c r="G28" s="26"/>
      <c r="H28" s="133"/>
    </row>
    <row r="29" spans="2:8" x14ac:dyDescent="0.25">
      <c r="B29" s="235"/>
      <c r="C29" s="70"/>
      <c r="D29" s="70"/>
      <c r="E29" s="126"/>
      <c r="F29" s="71"/>
      <c r="G29" s="26"/>
      <c r="H29" s="133"/>
    </row>
    <row r="30" spans="2:8" s="29" customFormat="1" x14ac:dyDescent="0.25">
      <c r="B30" s="235" t="s">
        <v>130</v>
      </c>
      <c r="C30" s="123">
        <f>C31</f>
        <v>7740.11</v>
      </c>
      <c r="D30" s="123">
        <f>D31</f>
        <v>34375</v>
      </c>
      <c r="E30" s="124">
        <f>E31</f>
        <v>34375</v>
      </c>
      <c r="F30" s="125">
        <f>F31</f>
        <v>0</v>
      </c>
      <c r="G30" s="139">
        <f>F30/C30*100</f>
        <v>0</v>
      </c>
      <c r="H30" s="140">
        <f>F30/E30*100</f>
        <v>0</v>
      </c>
    </row>
    <row r="31" spans="2:8" x14ac:dyDescent="0.25">
      <c r="B31" s="236" t="s">
        <v>132</v>
      </c>
      <c r="C31" s="70">
        <v>7740.11</v>
      </c>
      <c r="D31" s="70">
        <v>34375</v>
      </c>
      <c r="E31" s="126">
        <f>D31</f>
        <v>34375</v>
      </c>
      <c r="F31" s="71">
        <v>0</v>
      </c>
      <c r="G31" s="26"/>
      <c r="H31" s="133"/>
    </row>
    <row r="32" spans="2:8" x14ac:dyDescent="0.25">
      <c r="B32" s="236"/>
      <c r="C32" s="70"/>
      <c r="D32" s="70"/>
      <c r="E32" s="126"/>
      <c r="F32" s="71"/>
      <c r="G32" s="26"/>
      <c r="H32" s="133"/>
    </row>
    <row r="33" spans="2:8" s="29" customFormat="1" x14ac:dyDescent="0.25">
      <c r="B33" s="235" t="s">
        <v>133</v>
      </c>
      <c r="C33" s="125">
        <f>C34</f>
        <v>478150.02</v>
      </c>
      <c r="D33" s="123">
        <f>D34</f>
        <v>674232</v>
      </c>
      <c r="E33" s="124">
        <f>E34</f>
        <v>674232</v>
      </c>
      <c r="F33" s="125">
        <f>F34</f>
        <v>582217.13</v>
      </c>
      <c r="G33" s="139">
        <f>F33/C33*100</f>
        <v>121.76453114024757</v>
      </c>
      <c r="H33" s="140">
        <f>F33/E33*100</f>
        <v>86.352639744183008</v>
      </c>
    </row>
    <row r="34" spans="2:8" x14ac:dyDescent="0.25">
      <c r="B34" s="236" t="s">
        <v>134</v>
      </c>
      <c r="C34" s="71">
        <v>478150.02</v>
      </c>
      <c r="D34" s="70">
        <v>674232</v>
      </c>
      <c r="E34" s="126">
        <f>D34</f>
        <v>674232</v>
      </c>
      <c r="F34" s="71">
        <v>582217.13</v>
      </c>
      <c r="G34" s="26"/>
      <c r="H34" s="133"/>
    </row>
    <row r="35" spans="2:8" x14ac:dyDescent="0.25">
      <c r="B35" s="236"/>
      <c r="C35" s="26"/>
      <c r="D35" s="70"/>
      <c r="E35" s="126"/>
      <c r="F35" s="71"/>
      <c r="G35" s="26"/>
      <c r="H35" s="133"/>
    </row>
    <row r="36" spans="2:8" s="29" customFormat="1" x14ac:dyDescent="0.25">
      <c r="B36" s="235" t="s">
        <v>135</v>
      </c>
      <c r="C36" s="125">
        <f>C37</f>
        <v>2986</v>
      </c>
      <c r="D36" s="123">
        <f>D37</f>
        <v>1991</v>
      </c>
      <c r="E36" s="123">
        <f t="shared" ref="E36" si="1">E37</f>
        <v>1991</v>
      </c>
      <c r="F36" s="123">
        <f t="shared" ref="F36" si="2">F37</f>
        <v>0</v>
      </c>
      <c r="G36" s="139">
        <f>F36/C36*100</f>
        <v>0</v>
      </c>
      <c r="H36" s="140">
        <f>F36/E36*100</f>
        <v>0</v>
      </c>
    </row>
    <row r="37" spans="2:8" x14ac:dyDescent="0.25">
      <c r="B37" s="237" t="s">
        <v>136</v>
      </c>
      <c r="C37" s="71">
        <v>2986</v>
      </c>
      <c r="D37" s="70">
        <v>1991</v>
      </c>
      <c r="E37" s="126">
        <f>D37</f>
        <v>1991</v>
      </c>
      <c r="F37" s="71">
        <v>0</v>
      </c>
      <c r="G37" s="26"/>
      <c r="H37" s="133"/>
    </row>
    <row r="38" spans="2:8" x14ac:dyDescent="0.25">
      <c r="B38" s="237"/>
      <c r="C38" s="71"/>
      <c r="D38" s="70"/>
      <c r="E38" s="126"/>
      <c r="F38" s="71"/>
      <c r="G38" s="26"/>
      <c r="H38" s="133"/>
    </row>
    <row r="39" spans="2:8" s="29" customFormat="1" x14ac:dyDescent="0.25">
      <c r="B39" s="235" t="s">
        <v>148</v>
      </c>
      <c r="C39" s="125">
        <f>C40</f>
        <v>15612.44</v>
      </c>
      <c r="D39" s="123">
        <f>D40</f>
        <v>49816.27</v>
      </c>
      <c r="E39" s="124">
        <f>E40</f>
        <v>49816.27</v>
      </c>
      <c r="F39" s="125">
        <f>F40</f>
        <v>20983.93</v>
      </c>
      <c r="G39" s="139">
        <f>F39/C39*100</f>
        <v>134.40519226975411</v>
      </c>
      <c r="H39" s="140">
        <f>F39/E39*100</f>
        <v>42.122643867154245</v>
      </c>
    </row>
    <row r="40" spans="2:8" s="243" customFormat="1" ht="15.75" thickBot="1" x14ac:dyDescent="0.3">
      <c r="B40" s="238" t="s">
        <v>149</v>
      </c>
      <c r="C40" s="239">
        <v>15612.44</v>
      </c>
      <c r="D40" s="172">
        <v>49816.27</v>
      </c>
      <c r="E40" s="240">
        <f>D40</f>
        <v>49816.27</v>
      </c>
      <c r="F40" s="239">
        <v>20983.93</v>
      </c>
      <c r="G40" s="241">
        <f>F40/C40*100</f>
        <v>134.40519226975411</v>
      </c>
      <c r="H40" s="242">
        <f>F40/E40*100</f>
        <v>42.122643867154245</v>
      </c>
    </row>
  </sheetData>
  <mergeCells count="1">
    <mergeCell ref="B2:H2"/>
  </mergeCells>
  <pageMargins left="0.7" right="0.7" top="0.75" bottom="0.75" header="0.3" footer="0.3"/>
  <pageSetup paperSize="9" scale="74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11"/>
  <sheetViews>
    <sheetView workbookViewId="0">
      <selection activeCell="B1" sqref="B1:H13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4"/>
      <c r="C1" s="14"/>
      <c r="D1" s="14"/>
      <c r="E1" s="14"/>
      <c r="F1" s="3"/>
      <c r="G1" s="3"/>
      <c r="H1" s="3"/>
    </row>
    <row r="2" spans="2:8" ht="15.75" customHeight="1" x14ac:dyDescent="0.25">
      <c r="B2" s="352" t="s">
        <v>35</v>
      </c>
      <c r="C2" s="352"/>
      <c r="D2" s="352"/>
      <c r="E2" s="352"/>
      <c r="F2" s="352"/>
      <c r="G2" s="352"/>
      <c r="H2" s="352"/>
    </row>
    <row r="3" spans="2:8" ht="18.75" thickBot="1" x14ac:dyDescent="0.3">
      <c r="B3" s="14"/>
      <c r="C3" s="14"/>
      <c r="D3" s="14"/>
      <c r="E3" s="14"/>
      <c r="F3" s="3"/>
      <c r="G3" s="3"/>
      <c r="H3" s="3"/>
    </row>
    <row r="4" spans="2:8" ht="25.5" x14ac:dyDescent="0.25">
      <c r="B4" s="127" t="s">
        <v>6</v>
      </c>
      <c r="C4" s="128" t="s">
        <v>141</v>
      </c>
      <c r="D4" s="128" t="s">
        <v>40</v>
      </c>
      <c r="E4" s="128" t="s">
        <v>37</v>
      </c>
      <c r="F4" s="128" t="s">
        <v>142</v>
      </c>
      <c r="G4" s="128" t="s">
        <v>15</v>
      </c>
      <c r="H4" s="129" t="s">
        <v>38</v>
      </c>
    </row>
    <row r="5" spans="2:8" ht="15.75" thickBot="1" x14ac:dyDescent="0.3">
      <c r="B5" s="150">
        <v>1</v>
      </c>
      <c r="C5" s="151">
        <v>2</v>
      </c>
      <c r="D5" s="151">
        <v>3</v>
      </c>
      <c r="E5" s="151">
        <v>4</v>
      </c>
      <c r="F5" s="151">
        <v>5</v>
      </c>
      <c r="G5" s="151" t="s">
        <v>17</v>
      </c>
      <c r="H5" s="152" t="s">
        <v>18</v>
      </c>
    </row>
    <row r="6" spans="2:8" s="29" customFormat="1" ht="15.75" customHeight="1" thickBot="1" x14ac:dyDescent="0.3">
      <c r="B6" s="210" t="s">
        <v>28</v>
      </c>
      <c r="C6" s="212">
        <f>C7+C10</f>
        <v>547631.80000000005</v>
      </c>
      <c r="D6" s="212">
        <f>D7+D10</f>
        <v>818436.27</v>
      </c>
      <c r="E6" s="212">
        <f>D6</f>
        <v>818436.27</v>
      </c>
      <c r="F6" s="212">
        <f>F7+F10</f>
        <v>646657.67000000004</v>
      </c>
      <c r="G6" s="213"/>
      <c r="H6" s="214"/>
    </row>
    <row r="7" spans="2:8" s="29" customFormat="1" ht="15.75" customHeight="1" x14ac:dyDescent="0.25">
      <c r="B7" s="143" t="s">
        <v>137</v>
      </c>
      <c r="C7" s="144">
        <f>C8</f>
        <v>77453.31</v>
      </c>
      <c r="D7" s="144">
        <f>D8</f>
        <v>144204.26999999999</v>
      </c>
      <c r="E7" s="70">
        <f t="shared" ref="E7" si="0">D7</f>
        <v>144204.26999999999</v>
      </c>
      <c r="F7" s="144">
        <f>F8</f>
        <v>64440.54</v>
      </c>
      <c r="G7" s="146">
        <f>F7/C7*100</f>
        <v>83.19920736763865</v>
      </c>
      <c r="H7" s="147">
        <f>F7/E7*100</f>
        <v>44.686984650315836</v>
      </c>
    </row>
    <row r="8" spans="2:8" x14ac:dyDescent="0.25">
      <c r="B8" s="205" t="s">
        <v>138</v>
      </c>
      <c r="C8" s="70">
        <v>77453.31</v>
      </c>
      <c r="D8" s="70">
        <v>144204.26999999999</v>
      </c>
      <c r="E8" s="70">
        <f>D8</f>
        <v>144204.26999999999</v>
      </c>
      <c r="F8" s="71">
        <v>64440.54</v>
      </c>
      <c r="G8" s="215">
        <f>F8/C8*100</f>
        <v>83.19920736763865</v>
      </c>
      <c r="H8" s="216">
        <f>F8/E8*100</f>
        <v>44.686984650315836</v>
      </c>
    </row>
    <row r="9" spans="2:8" x14ac:dyDescent="0.25">
      <c r="B9" s="206"/>
      <c r="C9" s="70"/>
      <c r="D9" s="70"/>
      <c r="E9" s="70"/>
      <c r="F9" s="71"/>
      <c r="G9" s="73"/>
      <c r="H9" s="166"/>
    </row>
    <row r="10" spans="2:8" s="29" customFormat="1" x14ac:dyDescent="0.25">
      <c r="B10" s="130" t="s">
        <v>139</v>
      </c>
      <c r="C10" s="123">
        <f>C11</f>
        <v>470178.49</v>
      </c>
      <c r="D10" s="123">
        <f>D11</f>
        <v>674232</v>
      </c>
      <c r="E10" s="70">
        <f t="shared" ref="E10:E11" si="1">D10</f>
        <v>674232</v>
      </c>
      <c r="F10" s="123">
        <f>F11</f>
        <v>582217.13</v>
      </c>
      <c r="G10" s="146">
        <f>F10/C10*100</f>
        <v>123.82895908317712</v>
      </c>
      <c r="H10" s="147">
        <f>F10/E10*100</f>
        <v>86.352639744183008</v>
      </c>
    </row>
    <row r="11" spans="2:8" ht="15.75" thickBot="1" x14ac:dyDescent="0.3">
      <c r="B11" s="211" t="s">
        <v>140</v>
      </c>
      <c r="C11" s="172">
        <v>470178.49</v>
      </c>
      <c r="D11" s="172">
        <v>674232</v>
      </c>
      <c r="E11" s="172">
        <f t="shared" si="1"/>
        <v>674232</v>
      </c>
      <c r="F11" s="173">
        <v>582217.13</v>
      </c>
      <c r="G11" s="264">
        <f>F11/C11*100</f>
        <v>123.82895908317712</v>
      </c>
      <c r="H11" s="265">
        <f>F11/E11*100</f>
        <v>86.352639744183008</v>
      </c>
    </row>
  </sheetData>
  <mergeCells count="1">
    <mergeCell ref="B2:H2"/>
  </mergeCells>
  <pageMargins left="0.7" right="0.7" top="0.75" bottom="0.75" header="0.3" footer="0.3"/>
  <pageSetup paperSize="9" scale="74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5"/>
  <sheetViews>
    <sheetView workbookViewId="0">
      <selection activeCell="B1" sqref="B1:L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2:12" ht="18" customHeight="1" x14ac:dyDescent="0.25">
      <c r="B2" s="352" t="s">
        <v>56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</row>
    <row r="3" spans="2:12" ht="15.75" customHeight="1" x14ac:dyDescent="0.25">
      <c r="B3" s="352" t="s">
        <v>31</v>
      </c>
      <c r="C3" s="352"/>
      <c r="D3" s="352"/>
      <c r="E3" s="352"/>
      <c r="F3" s="352"/>
      <c r="G3" s="352"/>
      <c r="H3" s="352"/>
      <c r="I3" s="352"/>
      <c r="J3" s="352"/>
      <c r="K3" s="352"/>
      <c r="L3" s="352"/>
    </row>
    <row r="4" spans="2:12" ht="18.75" thickBot="1" x14ac:dyDescent="0.3">
      <c r="B4" s="14"/>
      <c r="C4" s="14"/>
      <c r="D4" s="14"/>
      <c r="E4" s="14"/>
      <c r="F4" s="14"/>
      <c r="G4" s="14"/>
      <c r="H4" s="14"/>
      <c r="I4" s="14"/>
      <c r="J4" s="3"/>
      <c r="K4" s="3"/>
      <c r="L4" s="3"/>
    </row>
    <row r="5" spans="2:12" ht="25.5" customHeight="1" x14ac:dyDescent="0.25">
      <c r="B5" s="346" t="s">
        <v>6</v>
      </c>
      <c r="C5" s="347"/>
      <c r="D5" s="347"/>
      <c r="E5" s="347"/>
      <c r="F5" s="348"/>
      <c r="G5" s="218" t="s">
        <v>61</v>
      </c>
      <c r="H5" s="128" t="s">
        <v>40</v>
      </c>
      <c r="I5" s="218" t="s">
        <v>39</v>
      </c>
      <c r="J5" s="218" t="s">
        <v>60</v>
      </c>
      <c r="K5" s="218" t="s">
        <v>15</v>
      </c>
      <c r="L5" s="219" t="s">
        <v>38</v>
      </c>
    </row>
    <row r="6" spans="2:12" x14ac:dyDescent="0.25">
      <c r="B6" s="353">
        <v>1</v>
      </c>
      <c r="C6" s="354"/>
      <c r="D6" s="354"/>
      <c r="E6" s="354"/>
      <c r="F6" s="355"/>
      <c r="G6" s="138">
        <v>2</v>
      </c>
      <c r="H6" s="138">
        <v>3</v>
      </c>
      <c r="I6" s="138">
        <v>4</v>
      </c>
      <c r="J6" s="138">
        <v>5</v>
      </c>
      <c r="K6" s="138" t="s">
        <v>17</v>
      </c>
      <c r="L6" s="220" t="s">
        <v>18</v>
      </c>
    </row>
    <row r="7" spans="2:12" s="29" customFormat="1" ht="25.5" x14ac:dyDescent="0.25">
      <c r="B7" s="130">
        <v>8</v>
      </c>
      <c r="C7" s="5"/>
      <c r="D7" s="5"/>
      <c r="E7" s="5"/>
      <c r="F7" s="5" t="s">
        <v>8</v>
      </c>
      <c r="G7" s="217">
        <f>G8</f>
        <v>0</v>
      </c>
      <c r="H7" s="217">
        <f t="shared" ref="H7:J9" si="0">H8</f>
        <v>0</v>
      </c>
      <c r="I7" s="217">
        <f t="shared" si="0"/>
        <v>0</v>
      </c>
      <c r="J7" s="217">
        <f t="shared" si="0"/>
        <v>0</v>
      </c>
      <c r="K7" s="122" t="e">
        <f>J7/G7*100</f>
        <v>#DIV/0!</v>
      </c>
      <c r="L7" s="131" t="e">
        <f>J7/I7*100</f>
        <v>#DIV/0!</v>
      </c>
    </row>
    <row r="8" spans="2:12" x14ac:dyDescent="0.25">
      <c r="B8" s="130"/>
      <c r="C8" s="9">
        <v>84</v>
      </c>
      <c r="D8" s="9"/>
      <c r="E8" s="9"/>
      <c r="F8" s="9" t="s">
        <v>13</v>
      </c>
      <c r="G8" s="4">
        <f>G9</f>
        <v>0</v>
      </c>
      <c r="H8" s="4">
        <f t="shared" si="0"/>
        <v>0</v>
      </c>
      <c r="I8" s="4">
        <f t="shared" si="0"/>
        <v>0</v>
      </c>
      <c r="J8" s="4">
        <f t="shared" si="0"/>
        <v>0</v>
      </c>
      <c r="K8" s="222" t="e">
        <f>J8/G8*100</f>
        <v>#DIV/0!</v>
      </c>
      <c r="L8" s="223" t="e">
        <f>J8/I8*100</f>
        <v>#DIV/0!</v>
      </c>
    </row>
    <row r="9" spans="2:12" ht="51" x14ac:dyDescent="0.25">
      <c r="B9" s="165"/>
      <c r="C9" s="6"/>
      <c r="D9" s="6">
        <v>841</v>
      </c>
      <c r="E9" s="6"/>
      <c r="F9" s="27" t="s">
        <v>150</v>
      </c>
      <c r="G9" s="4">
        <f>G10</f>
        <v>0</v>
      </c>
      <c r="H9" s="4">
        <f t="shared" si="0"/>
        <v>0</v>
      </c>
      <c r="I9" s="4">
        <f t="shared" si="0"/>
        <v>0</v>
      </c>
      <c r="J9" s="4">
        <f t="shared" si="0"/>
        <v>0</v>
      </c>
      <c r="K9" s="222"/>
      <c r="L9" s="223"/>
    </row>
    <row r="10" spans="2:12" ht="25.5" x14ac:dyDescent="0.25">
      <c r="B10" s="165"/>
      <c r="C10" s="6"/>
      <c r="D10" s="6"/>
      <c r="E10" s="6">
        <v>8413</v>
      </c>
      <c r="F10" s="27" t="s">
        <v>151</v>
      </c>
      <c r="G10" s="4">
        <v>0</v>
      </c>
      <c r="H10" s="4">
        <v>0</v>
      </c>
      <c r="I10" s="4">
        <v>0</v>
      </c>
      <c r="J10" s="4">
        <v>0</v>
      </c>
      <c r="K10" s="26"/>
      <c r="L10" s="133"/>
    </row>
    <row r="11" spans="2:12" x14ac:dyDescent="0.25">
      <c r="B11" s="165"/>
      <c r="C11" s="6"/>
      <c r="D11" s="6"/>
      <c r="E11" s="7"/>
      <c r="F11" s="10"/>
      <c r="G11" s="4"/>
      <c r="H11" s="4"/>
      <c r="I11" s="4"/>
      <c r="J11" s="26"/>
      <c r="K11" s="26"/>
      <c r="L11" s="133"/>
    </row>
    <row r="12" spans="2:12" s="29" customFormat="1" ht="25.5" x14ac:dyDescent="0.25">
      <c r="B12" s="221">
        <v>5</v>
      </c>
      <c r="C12" s="8"/>
      <c r="D12" s="8"/>
      <c r="E12" s="8"/>
      <c r="F12" s="19" t="s">
        <v>9</v>
      </c>
      <c r="G12" s="217">
        <f>G13</f>
        <v>0</v>
      </c>
      <c r="H12" s="217">
        <f t="shared" ref="H12:J14" si="1">H13</f>
        <v>0</v>
      </c>
      <c r="I12" s="217">
        <f t="shared" si="1"/>
        <v>0</v>
      </c>
      <c r="J12" s="217">
        <f t="shared" si="1"/>
        <v>0</v>
      </c>
      <c r="K12" s="122" t="e">
        <f>J12/G12*100</f>
        <v>#DIV/0!</v>
      </c>
      <c r="L12" s="131" t="e">
        <f>J12/I12*100</f>
        <v>#DIV/0!</v>
      </c>
    </row>
    <row r="13" spans="2:12" ht="25.5" x14ac:dyDescent="0.25">
      <c r="B13" s="137"/>
      <c r="C13" s="9">
        <v>54</v>
      </c>
      <c r="D13" s="9"/>
      <c r="E13" s="9"/>
      <c r="F13" s="20" t="s">
        <v>14</v>
      </c>
      <c r="G13" s="4">
        <f>G14</f>
        <v>0</v>
      </c>
      <c r="H13" s="4">
        <f t="shared" si="1"/>
        <v>0</v>
      </c>
      <c r="I13" s="4">
        <f t="shared" si="1"/>
        <v>0</v>
      </c>
      <c r="J13" s="4">
        <f t="shared" si="1"/>
        <v>0</v>
      </c>
      <c r="K13" s="222" t="e">
        <f>J13/G13*100</f>
        <v>#DIV/0!</v>
      </c>
      <c r="L13" s="223" t="e">
        <f>J13/I13*100</f>
        <v>#DIV/0!</v>
      </c>
    </row>
    <row r="14" spans="2:12" ht="63.75" x14ac:dyDescent="0.25">
      <c r="B14" s="137"/>
      <c r="C14" s="9"/>
      <c r="D14" s="9">
        <v>541</v>
      </c>
      <c r="E14" s="27"/>
      <c r="F14" s="27" t="s">
        <v>152</v>
      </c>
      <c r="G14" s="4">
        <f>G15</f>
        <v>0</v>
      </c>
      <c r="H14" s="4">
        <f t="shared" si="1"/>
        <v>0</v>
      </c>
      <c r="I14" s="4">
        <f t="shared" si="1"/>
        <v>0</v>
      </c>
      <c r="J14" s="4">
        <f t="shared" si="1"/>
        <v>0</v>
      </c>
      <c r="K14" s="26"/>
      <c r="L14" s="133"/>
    </row>
    <row r="15" spans="2:12" ht="39" thickBot="1" x14ac:dyDescent="0.3">
      <c r="B15" s="183"/>
      <c r="C15" s="259"/>
      <c r="D15" s="259"/>
      <c r="E15" s="260">
        <v>5413</v>
      </c>
      <c r="F15" s="260" t="s">
        <v>153</v>
      </c>
      <c r="G15" s="207">
        <v>0</v>
      </c>
      <c r="H15" s="207">
        <v>0</v>
      </c>
      <c r="I15" s="207">
        <v>0</v>
      </c>
      <c r="J15" s="207">
        <v>0</v>
      </c>
      <c r="K15" s="208"/>
      <c r="L15" s="209"/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36"/>
  <sheetViews>
    <sheetView topLeftCell="A8" workbookViewId="0">
      <selection activeCell="B1" sqref="B1:H36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4"/>
      <c r="C1" s="14"/>
      <c r="D1" s="14"/>
      <c r="E1" s="14"/>
      <c r="F1" s="3"/>
      <c r="G1" s="3"/>
      <c r="H1" s="3"/>
    </row>
    <row r="2" spans="2:8" ht="15.75" customHeight="1" x14ac:dyDescent="0.25">
      <c r="B2" s="352" t="s">
        <v>32</v>
      </c>
      <c r="C2" s="352"/>
      <c r="D2" s="352"/>
      <c r="E2" s="352"/>
      <c r="F2" s="352"/>
      <c r="G2" s="352"/>
      <c r="H2" s="352"/>
    </row>
    <row r="3" spans="2:8" ht="18.75" thickBot="1" x14ac:dyDescent="0.3">
      <c r="B3" s="14"/>
      <c r="C3" s="14"/>
      <c r="D3" s="14"/>
      <c r="E3" s="14"/>
      <c r="F3" s="3"/>
      <c r="G3" s="3"/>
      <c r="H3" s="3"/>
    </row>
    <row r="4" spans="2:8" ht="25.5" x14ac:dyDescent="0.25">
      <c r="B4" s="127" t="s">
        <v>6</v>
      </c>
      <c r="C4" s="128" t="s">
        <v>61</v>
      </c>
      <c r="D4" s="128" t="s">
        <v>40</v>
      </c>
      <c r="E4" s="128" t="s">
        <v>37</v>
      </c>
      <c r="F4" s="128" t="s">
        <v>60</v>
      </c>
      <c r="G4" s="128" t="s">
        <v>15</v>
      </c>
      <c r="H4" s="129" t="s">
        <v>38</v>
      </c>
    </row>
    <row r="5" spans="2:8" x14ac:dyDescent="0.25">
      <c r="B5" s="261">
        <v>1</v>
      </c>
      <c r="C5" s="151">
        <v>2</v>
      </c>
      <c r="D5" s="33">
        <v>3</v>
      </c>
      <c r="E5" s="33">
        <v>4</v>
      </c>
      <c r="F5" s="33">
        <v>5</v>
      </c>
      <c r="G5" s="33" t="s">
        <v>17</v>
      </c>
      <c r="H5" s="262" t="s">
        <v>18</v>
      </c>
    </row>
    <row r="6" spans="2:8" x14ac:dyDescent="0.25">
      <c r="B6" s="130" t="s">
        <v>33</v>
      </c>
      <c r="C6" s="123">
        <f>C7+C10+C13+C16+C19</f>
        <v>0</v>
      </c>
      <c r="D6" s="123">
        <f t="shared" ref="D6:F6" si="0">D7+D10+D13+D16+D19</f>
        <v>0</v>
      </c>
      <c r="E6" s="123">
        <f t="shared" si="0"/>
        <v>0</v>
      </c>
      <c r="F6" s="123">
        <f t="shared" si="0"/>
        <v>0</v>
      </c>
      <c r="G6" s="139" t="e">
        <f>F6/C6*100</f>
        <v>#DIV/0!</v>
      </c>
      <c r="H6" s="140" t="e">
        <f>F6/E6*100</f>
        <v>#DIV/0!</v>
      </c>
    </row>
    <row r="7" spans="2:8" s="29" customFormat="1" x14ac:dyDescent="0.25">
      <c r="B7" s="143" t="s">
        <v>27</v>
      </c>
      <c r="C7" s="144">
        <f>C8</f>
        <v>0</v>
      </c>
      <c r="D7" s="144">
        <f t="shared" ref="D7:F7" si="1">D8</f>
        <v>0</v>
      </c>
      <c r="E7" s="144">
        <f t="shared" si="1"/>
        <v>0</v>
      </c>
      <c r="F7" s="144">
        <f t="shared" si="1"/>
        <v>0</v>
      </c>
      <c r="G7" s="139" t="e">
        <f>F7/C7*100</f>
        <v>#DIV/0!</v>
      </c>
      <c r="H7" s="140" t="e">
        <f>F7/E7*100</f>
        <v>#DIV/0!</v>
      </c>
    </row>
    <row r="8" spans="2:8" x14ac:dyDescent="0.25">
      <c r="B8" s="132" t="s">
        <v>131</v>
      </c>
      <c r="C8" s="70">
        <v>0</v>
      </c>
      <c r="D8" s="70">
        <v>0</v>
      </c>
      <c r="E8" s="70">
        <v>0</v>
      </c>
      <c r="F8" s="70">
        <v>0</v>
      </c>
      <c r="G8" s="139" t="e">
        <f>F8/C8*100</f>
        <v>#DIV/0!</v>
      </c>
      <c r="H8" s="140" t="e">
        <f>F8/E8*100</f>
        <v>#DIV/0!</v>
      </c>
    </row>
    <row r="9" spans="2:8" x14ac:dyDescent="0.25">
      <c r="B9" s="134"/>
      <c r="C9" s="70"/>
      <c r="D9" s="70"/>
      <c r="E9" s="70"/>
      <c r="F9" s="70"/>
      <c r="G9" s="26"/>
      <c r="H9" s="133"/>
    </row>
    <row r="10" spans="2:8" s="29" customFormat="1" x14ac:dyDescent="0.25">
      <c r="B10" s="130" t="s">
        <v>26</v>
      </c>
      <c r="C10" s="123">
        <f>C11</f>
        <v>0</v>
      </c>
      <c r="D10" s="123">
        <f t="shared" ref="D10:F10" si="2">D11</f>
        <v>0</v>
      </c>
      <c r="E10" s="123">
        <f t="shared" si="2"/>
        <v>0</v>
      </c>
      <c r="F10" s="123">
        <f t="shared" si="2"/>
        <v>0</v>
      </c>
      <c r="G10" s="139" t="e">
        <f>F10/C10*100</f>
        <v>#DIV/0!</v>
      </c>
      <c r="H10" s="140" t="e">
        <f>F10/E10*100</f>
        <v>#DIV/0!</v>
      </c>
    </row>
    <row r="11" spans="2:8" x14ac:dyDescent="0.25">
      <c r="B11" s="135" t="s">
        <v>197</v>
      </c>
      <c r="C11" s="70">
        <v>0</v>
      </c>
      <c r="D11" s="70">
        <v>0</v>
      </c>
      <c r="E11" s="70">
        <v>0</v>
      </c>
      <c r="F11" s="70">
        <v>0</v>
      </c>
      <c r="G11" s="139" t="e">
        <f>F11/C11*100</f>
        <v>#DIV/0!</v>
      </c>
      <c r="H11" s="140" t="e">
        <f>F11/E11*100</f>
        <v>#DIV/0!</v>
      </c>
    </row>
    <row r="12" spans="2:8" x14ac:dyDescent="0.25">
      <c r="B12" s="130"/>
      <c r="C12" s="70"/>
      <c r="D12" s="70"/>
      <c r="E12" s="70"/>
      <c r="F12" s="70"/>
      <c r="G12" s="26"/>
      <c r="H12" s="133"/>
    </row>
    <row r="13" spans="2:8" s="29" customFormat="1" x14ac:dyDescent="0.25">
      <c r="B13" s="136" t="s">
        <v>130</v>
      </c>
      <c r="C13" s="123">
        <f>C14</f>
        <v>0</v>
      </c>
      <c r="D13" s="123">
        <f t="shared" ref="D13:F13" si="3">D14</f>
        <v>0</v>
      </c>
      <c r="E13" s="123">
        <f t="shared" si="3"/>
        <v>0</v>
      </c>
      <c r="F13" s="123">
        <f t="shared" si="3"/>
        <v>0</v>
      </c>
      <c r="G13" s="139" t="e">
        <f>F13/C13*100</f>
        <v>#DIV/0!</v>
      </c>
      <c r="H13" s="140" t="e">
        <f>F13/E13*100</f>
        <v>#DIV/0!</v>
      </c>
    </row>
    <row r="14" spans="2:8" x14ac:dyDescent="0.25">
      <c r="B14" s="135" t="s">
        <v>132</v>
      </c>
      <c r="C14" s="70">
        <v>0</v>
      </c>
      <c r="D14" s="70">
        <v>0</v>
      </c>
      <c r="E14" s="70">
        <v>0</v>
      </c>
      <c r="F14" s="70">
        <v>0</v>
      </c>
      <c r="G14" s="139" t="e">
        <f>F14/C14*100</f>
        <v>#DIV/0!</v>
      </c>
      <c r="H14" s="140" t="e">
        <f>F14/E14*100</f>
        <v>#DIV/0!</v>
      </c>
    </row>
    <row r="15" spans="2:8" x14ac:dyDescent="0.25">
      <c r="B15" s="135"/>
      <c r="C15" s="70"/>
      <c r="D15" s="70"/>
      <c r="E15" s="70"/>
      <c r="F15" s="70"/>
      <c r="G15" s="26"/>
      <c r="H15" s="133"/>
    </row>
    <row r="16" spans="2:8" s="29" customFormat="1" x14ac:dyDescent="0.25">
      <c r="B16" s="136" t="s">
        <v>133</v>
      </c>
      <c r="C16" s="123">
        <f>C17</f>
        <v>0</v>
      </c>
      <c r="D16" s="123">
        <f t="shared" ref="D16:F16" si="4">D17</f>
        <v>0</v>
      </c>
      <c r="E16" s="123">
        <f t="shared" si="4"/>
        <v>0</v>
      </c>
      <c r="F16" s="123">
        <f t="shared" si="4"/>
        <v>0</v>
      </c>
      <c r="G16" s="139" t="e">
        <f>F16/C16*100</f>
        <v>#DIV/0!</v>
      </c>
      <c r="H16" s="140" t="e">
        <f>F16/E16*100</f>
        <v>#DIV/0!</v>
      </c>
    </row>
    <row r="17" spans="2:8" x14ac:dyDescent="0.25">
      <c r="B17" s="135" t="s">
        <v>134</v>
      </c>
      <c r="C17" s="70">
        <v>0</v>
      </c>
      <c r="D17" s="70">
        <v>0</v>
      </c>
      <c r="E17" s="70">
        <v>0</v>
      </c>
      <c r="F17" s="70">
        <v>0</v>
      </c>
      <c r="G17" s="139" t="e">
        <f>F17/C17*100</f>
        <v>#DIV/0!</v>
      </c>
      <c r="H17" s="140" t="e">
        <f>F17/E17*100</f>
        <v>#DIV/0!</v>
      </c>
    </row>
    <row r="18" spans="2:8" x14ac:dyDescent="0.25">
      <c r="B18" s="135"/>
      <c r="C18" s="70"/>
      <c r="D18" s="70"/>
      <c r="E18" s="70"/>
      <c r="F18" s="70"/>
      <c r="G18" s="26"/>
      <c r="H18" s="133"/>
    </row>
    <row r="19" spans="2:8" s="29" customFormat="1" x14ac:dyDescent="0.25">
      <c r="B19" s="136" t="s">
        <v>135</v>
      </c>
      <c r="C19" s="123">
        <f>C20</f>
        <v>0</v>
      </c>
      <c r="D19" s="123">
        <f t="shared" ref="D19:F19" si="5">D20</f>
        <v>0</v>
      </c>
      <c r="E19" s="123">
        <f t="shared" si="5"/>
        <v>0</v>
      </c>
      <c r="F19" s="123">
        <f t="shared" si="5"/>
        <v>0</v>
      </c>
      <c r="G19" s="139" t="e">
        <f>F19/C19*100</f>
        <v>#DIV/0!</v>
      </c>
      <c r="H19" s="140" t="e">
        <f>F19/E19*100</f>
        <v>#DIV/0!</v>
      </c>
    </row>
    <row r="20" spans="2:8" x14ac:dyDescent="0.25">
      <c r="B20" s="137" t="s">
        <v>136</v>
      </c>
      <c r="C20" s="70">
        <v>0</v>
      </c>
      <c r="D20" s="70">
        <v>0</v>
      </c>
      <c r="E20" s="70">
        <v>0</v>
      </c>
      <c r="F20" s="70">
        <v>0</v>
      </c>
      <c r="G20" s="139" t="e">
        <f>F20/C20*100</f>
        <v>#DIV/0!</v>
      </c>
      <c r="H20" s="140" t="e">
        <f>F20/E20*100</f>
        <v>#DIV/0!</v>
      </c>
    </row>
    <row r="21" spans="2:8" x14ac:dyDescent="0.25">
      <c r="B21" s="135"/>
      <c r="C21" s="263"/>
      <c r="D21" s="263"/>
      <c r="E21" s="263"/>
      <c r="F21" s="263"/>
      <c r="G21" s="26"/>
      <c r="H21" s="133"/>
    </row>
    <row r="22" spans="2:8" s="29" customFormat="1" ht="15.75" customHeight="1" x14ac:dyDescent="0.25">
      <c r="B22" s="130" t="s">
        <v>34</v>
      </c>
      <c r="C22" s="123">
        <f>C23+C26+C29++C32+C35+C39</f>
        <v>0</v>
      </c>
      <c r="D22" s="123">
        <f t="shared" ref="D22:F22" si="6">D23+D26+D29++D32+D35+D39</f>
        <v>0</v>
      </c>
      <c r="E22" s="123">
        <f t="shared" si="6"/>
        <v>0</v>
      </c>
      <c r="F22" s="123">
        <f t="shared" si="6"/>
        <v>0</v>
      </c>
      <c r="G22" s="139" t="e">
        <f>F22/C22*100</f>
        <v>#DIV/0!</v>
      </c>
      <c r="H22" s="140" t="e">
        <f>F22/E22*100</f>
        <v>#DIV/0!</v>
      </c>
    </row>
    <row r="23" spans="2:8" ht="15.75" customHeight="1" x14ac:dyDescent="0.25">
      <c r="B23" s="233" t="s">
        <v>27</v>
      </c>
      <c r="C23" s="144">
        <f>C24</f>
        <v>0</v>
      </c>
      <c r="D23" s="144">
        <f t="shared" ref="D23:F23" si="7">D24</f>
        <v>0</v>
      </c>
      <c r="E23" s="144">
        <f t="shared" si="7"/>
        <v>0</v>
      </c>
      <c r="F23" s="144">
        <f t="shared" si="7"/>
        <v>0</v>
      </c>
      <c r="G23" s="139" t="e">
        <f>F23/C23*100</f>
        <v>#DIV/0!</v>
      </c>
      <c r="H23" s="140" t="e">
        <f>F23/E23*100</f>
        <v>#DIV/0!</v>
      </c>
    </row>
    <row r="24" spans="2:8" x14ac:dyDescent="0.25">
      <c r="B24" s="205" t="s">
        <v>131</v>
      </c>
      <c r="C24" s="70">
        <v>0</v>
      </c>
      <c r="D24" s="70">
        <v>0</v>
      </c>
      <c r="E24" s="70">
        <v>0</v>
      </c>
      <c r="F24" s="70">
        <v>0</v>
      </c>
      <c r="G24" s="139" t="e">
        <f>F24/C24*100</f>
        <v>#DIV/0!</v>
      </c>
      <c r="H24" s="140" t="e">
        <f>F24/E24*100</f>
        <v>#DIV/0!</v>
      </c>
    </row>
    <row r="25" spans="2:8" s="29" customFormat="1" x14ac:dyDescent="0.25">
      <c r="B25" s="234"/>
      <c r="C25" s="70"/>
      <c r="D25" s="70"/>
      <c r="E25" s="70"/>
      <c r="F25" s="70"/>
      <c r="G25" s="122"/>
      <c r="H25" s="131"/>
    </row>
    <row r="26" spans="2:8" x14ac:dyDescent="0.25">
      <c r="B26" s="235" t="s">
        <v>26</v>
      </c>
      <c r="C26" s="123">
        <f>C27</f>
        <v>0</v>
      </c>
      <c r="D26" s="123">
        <f t="shared" ref="D26:F26" si="8">D27</f>
        <v>0</v>
      </c>
      <c r="E26" s="123">
        <f t="shared" si="8"/>
        <v>0</v>
      </c>
      <c r="F26" s="123">
        <f t="shared" si="8"/>
        <v>0</v>
      </c>
      <c r="G26" s="139" t="e">
        <f>F26/C26*100</f>
        <v>#DIV/0!</v>
      </c>
      <c r="H26" s="140" t="e">
        <f>F26/E26*100</f>
        <v>#DIV/0!</v>
      </c>
    </row>
    <row r="27" spans="2:8" x14ac:dyDescent="0.25">
      <c r="B27" s="236" t="s">
        <v>197</v>
      </c>
      <c r="C27" s="70">
        <v>0</v>
      </c>
      <c r="D27" s="70">
        <v>0</v>
      </c>
      <c r="E27" s="70">
        <v>0</v>
      </c>
      <c r="F27" s="70">
        <v>0</v>
      </c>
      <c r="G27" s="139" t="e">
        <f>F27/C27*100</f>
        <v>#DIV/0!</v>
      </c>
      <c r="H27" s="140" t="e">
        <f>F27/E27*100</f>
        <v>#DIV/0!</v>
      </c>
    </row>
    <row r="28" spans="2:8" s="29" customFormat="1" x14ac:dyDescent="0.25">
      <c r="B28" s="235"/>
      <c r="C28" s="70"/>
      <c r="D28" s="70"/>
      <c r="E28" s="70"/>
      <c r="F28" s="70"/>
      <c r="G28" s="122"/>
      <c r="H28" s="131"/>
    </row>
    <row r="29" spans="2:8" x14ac:dyDescent="0.25">
      <c r="B29" s="235" t="s">
        <v>130</v>
      </c>
      <c r="C29" s="123">
        <f>C30</f>
        <v>0</v>
      </c>
      <c r="D29" s="123">
        <f t="shared" ref="D29:F29" si="9">D30</f>
        <v>0</v>
      </c>
      <c r="E29" s="123">
        <f t="shared" si="9"/>
        <v>0</v>
      </c>
      <c r="F29" s="123">
        <f t="shared" si="9"/>
        <v>0</v>
      </c>
      <c r="G29" s="139" t="e">
        <f>F29/C29*100</f>
        <v>#DIV/0!</v>
      </c>
      <c r="H29" s="140" t="e">
        <f>F29/E29*100</f>
        <v>#DIV/0!</v>
      </c>
    </row>
    <row r="30" spans="2:8" x14ac:dyDescent="0.25">
      <c r="B30" s="236" t="s">
        <v>132</v>
      </c>
      <c r="C30" s="70">
        <v>0</v>
      </c>
      <c r="D30" s="70">
        <v>0</v>
      </c>
      <c r="E30" s="70">
        <v>0</v>
      </c>
      <c r="F30" s="70">
        <v>0</v>
      </c>
      <c r="G30" s="139" t="e">
        <f>F30/C30*100</f>
        <v>#DIV/0!</v>
      </c>
      <c r="H30" s="140" t="e">
        <f>F30/E30*100</f>
        <v>#DIV/0!</v>
      </c>
    </row>
    <row r="31" spans="2:8" s="29" customFormat="1" x14ac:dyDescent="0.25">
      <c r="B31" s="236"/>
      <c r="C31" s="70"/>
      <c r="D31" s="70"/>
      <c r="E31" s="70"/>
      <c r="F31" s="70"/>
      <c r="G31" s="122"/>
      <c r="H31" s="131"/>
    </row>
    <row r="32" spans="2:8" x14ac:dyDescent="0.25">
      <c r="B32" s="235" t="s">
        <v>133</v>
      </c>
      <c r="C32" s="125">
        <f>C33</f>
        <v>0</v>
      </c>
      <c r="D32" s="125">
        <f t="shared" ref="D32:F32" si="10">D33</f>
        <v>0</v>
      </c>
      <c r="E32" s="125">
        <f t="shared" si="10"/>
        <v>0</v>
      </c>
      <c r="F32" s="125">
        <f t="shared" si="10"/>
        <v>0</v>
      </c>
      <c r="G32" s="139" t="e">
        <f>F32/C32*100</f>
        <v>#DIV/0!</v>
      </c>
      <c r="H32" s="140" t="e">
        <f>F32/E32*100</f>
        <v>#DIV/0!</v>
      </c>
    </row>
    <row r="33" spans="2:8" x14ac:dyDescent="0.25">
      <c r="B33" s="236" t="s">
        <v>134</v>
      </c>
      <c r="C33" s="71">
        <v>0</v>
      </c>
      <c r="D33" s="71">
        <v>0</v>
      </c>
      <c r="E33" s="71">
        <v>0</v>
      </c>
      <c r="F33" s="71">
        <v>0</v>
      </c>
      <c r="G33" s="139" t="e">
        <f>F33/C33*100</f>
        <v>#DIV/0!</v>
      </c>
      <c r="H33" s="140" t="e">
        <f>F33/E33*100</f>
        <v>#DIV/0!</v>
      </c>
    </row>
    <row r="34" spans="2:8" s="29" customFormat="1" x14ac:dyDescent="0.25">
      <c r="B34" s="236"/>
      <c r="C34" s="26"/>
      <c r="D34" s="26"/>
      <c r="E34" s="26"/>
      <c r="F34" s="26"/>
      <c r="G34" s="122"/>
      <c r="H34" s="131"/>
    </row>
    <row r="35" spans="2:8" x14ac:dyDescent="0.25">
      <c r="B35" s="235" t="s">
        <v>135</v>
      </c>
      <c r="C35" s="125">
        <f>C36</f>
        <v>0</v>
      </c>
      <c r="D35" s="125">
        <f t="shared" ref="D35:F35" si="11">D36</f>
        <v>0</v>
      </c>
      <c r="E35" s="125">
        <f t="shared" si="11"/>
        <v>0</v>
      </c>
      <c r="F35" s="125">
        <f t="shared" si="11"/>
        <v>0</v>
      </c>
      <c r="G35" s="139" t="e">
        <f>F35/C35*100</f>
        <v>#DIV/0!</v>
      </c>
      <c r="H35" s="140" t="e">
        <f>F35/E35*100</f>
        <v>#DIV/0!</v>
      </c>
    </row>
    <row r="36" spans="2:8" ht="15.75" thickBot="1" x14ac:dyDescent="0.3">
      <c r="B36" s="238" t="s">
        <v>136</v>
      </c>
      <c r="C36" s="173">
        <v>0</v>
      </c>
      <c r="D36" s="173">
        <v>0</v>
      </c>
      <c r="E36" s="173">
        <v>0</v>
      </c>
      <c r="F36" s="173">
        <v>0</v>
      </c>
      <c r="G36" s="141" t="e">
        <f>F36/C36*100</f>
        <v>#DIV/0!</v>
      </c>
      <c r="H36" s="142" t="e">
        <f>F36/E36*100</f>
        <v>#DIV/0!</v>
      </c>
    </row>
  </sheetData>
  <mergeCells count="1">
    <mergeCell ref="B2:H2"/>
  </mergeCells>
  <pageMargins left="0.7" right="0.7" top="0.75" bottom="0.75" header="0.3" footer="0.3"/>
  <pageSetup paperSize="9" scale="74" fitToHeight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I149"/>
  <sheetViews>
    <sheetView tabSelected="1" topLeftCell="A141" workbookViewId="0">
      <selection activeCell="E154" sqref="E15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28515625" customWidth="1"/>
    <col min="5" max="5" width="55" customWidth="1"/>
    <col min="6" max="8" width="25.28515625" style="273" customWidth="1"/>
    <col min="9" max="9" width="15.7109375" customWidth="1"/>
  </cols>
  <sheetData>
    <row r="1" spans="2:9" ht="18" x14ac:dyDescent="0.25">
      <c r="B1" s="2"/>
      <c r="C1" s="2"/>
      <c r="D1" s="2"/>
      <c r="E1" s="2"/>
      <c r="F1" s="272"/>
      <c r="G1" s="272"/>
      <c r="H1" s="272"/>
      <c r="I1" s="3"/>
    </row>
    <row r="2" spans="2:9" ht="18" customHeight="1" x14ac:dyDescent="0.25">
      <c r="B2" s="352" t="s">
        <v>10</v>
      </c>
      <c r="C2" s="362"/>
      <c r="D2" s="362"/>
      <c r="E2" s="362"/>
      <c r="F2" s="362"/>
      <c r="G2" s="362"/>
      <c r="H2" s="362"/>
      <c r="I2" s="362"/>
    </row>
    <row r="3" spans="2:9" ht="18" x14ac:dyDescent="0.25">
      <c r="B3" s="2"/>
      <c r="C3" s="2"/>
      <c r="D3" s="2"/>
      <c r="E3" s="2"/>
      <c r="F3" s="272"/>
      <c r="G3" s="272"/>
      <c r="H3" s="272"/>
      <c r="I3" s="3"/>
    </row>
    <row r="4" spans="2:9" ht="15.75" x14ac:dyDescent="0.25">
      <c r="B4" s="369" t="s">
        <v>57</v>
      </c>
      <c r="C4" s="369"/>
      <c r="D4" s="369"/>
      <c r="E4" s="369"/>
      <c r="F4" s="369"/>
      <c r="G4" s="369"/>
      <c r="H4" s="369"/>
      <c r="I4" s="369"/>
    </row>
    <row r="5" spans="2:9" ht="18.75" thickBot="1" x14ac:dyDescent="0.3">
      <c r="B5" s="14"/>
      <c r="C5" s="14"/>
      <c r="D5" s="14"/>
      <c r="E5" s="14"/>
      <c r="F5" s="272"/>
      <c r="G5" s="272"/>
      <c r="H5" s="272"/>
      <c r="I5" s="3"/>
    </row>
    <row r="6" spans="2:9" ht="25.5" x14ac:dyDescent="0.25">
      <c r="B6" s="346" t="s">
        <v>6</v>
      </c>
      <c r="C6" s="347"/>
      <c r="D6" s="347"/>
      <c r="E6" s="348"/>
      <c r="F6" s="304" t="s">
        <v>40</v>
      </c>
      <c r="G6" s="304" t="s">
        <v>37</v>
      </c>
      <c r="H6" s="304" t="s">
        <v>143</v>
      </c>
      <c r="I6" s="129" t="s">
        <v>38</v>
      </c>
    </row>
    <row r="7" spans="2:9" s="25" customFormat="1" ht="15.75" customHeight="1" x14ac:dyDescent="0.2">
      <c r="B7" s="370">
        <v>1</v>
      </c>
      <c r="C7" s="371"/>
      <c r="D7" s="371"/>
      <c r="E7" s="372"/>
      <c r="F7" s="34">
        <v>2</v>
      </c>
      <c r="G7" s="34">
        <v>3</v>
      </c>
      <c r="H7" s="34">
        <v>4</v>
      </c>
      <c r="I7" s="305" t="s">
        <v>36</v>
      </c>
    </row>
    <row r="8" spans="2:9" s="35" customFormat="1" ht="30" customHeight="1" x14ac:dyDescent="0.25">
      <c r="B8" s="359">
        <v>43837</v>
      </c>
      <c r="C8" s="360"/>
      <c r="D8" s="361"/>
      <c r="E8" s="275" t="s">
        <v>154</v>
      </c>
      <c r="F8" s="267"/>
      <c r="G8" s="268"/>
      <c r="H8" s="268"/>
      <c r="I8" s="306"/>
    </row>
    <row r="9" spans="2:9" s="35" customFormat="1" ht="30" customHeight="1" x14ac:dyDescent="0.25">
      <c r="B9" s="385"/>
      <c r="C9" s="386"/>
      <c r="D9" s="387"/>
      <c r="E9" s="285" t="s">
        <v>155</v>
      </c>
      <c r="F9" s="286">
        <f>SUM(F10:F15)</f>
        <v>818436.27</v>
      </c>
      <c r="G9" s="287">
        <f>F9</f>
        <v>818436.27</v>
      </c>
      <c r="H9" s="287">
        <f>SUM(H10:H15)</f>
        <v>646657.67000000004</v>
      </c>
      <c r="I9" s="307">
        <f>H9/G9*100</f>
        <v>79.011365173246787</v>
      </c>
    </row>
    <row r="10" spans="2:9" s="35" customFormat="1" ht="30" customHeight="1" x14ac:dyDescent="0.25">
      <c r="B10" s="356" t="s">
        <v>166</v>
      </c>
      <c r="C10" s="357"/>
      <c r="D10" s="358"/>
      <c r="E10" s="36" t="s">
        <v>156</v>
      </c>
      <c r="F10" s="267">
        <f>'Rashodi i prihodi prema izvoru'!D7</f>
        <v>57982</v>
      </c>
      <c r="G10" s="268">
        <f t="shared" ref="G10:G15" si="0">F10</f>
        <v>57982</v>
      </c>
      <c r="H10" s="268">
        <f>'Rashodi i prihodi prema izvoru'!F24</f>
        <v>43456.61</v>
      </c>
      <c r="I10" s="306">
        <f>H10/G10*100</f>
        <v>74.94844951881619</v>
      </c>
    </row>
    <row r="11" spans="2:9" s="35" customFormat="1" ht="30" customHeight="1" x14ac:dyDescent="0.25">
      <c r="B11" s="356" t="s">
        <v>198</v>
      </c>
      <c r="C11" s="357"/>
      <c r="D11" s="358"/>
      <c r="E11" s="36" t="s">
        <v>157</v>
      </c>
      <c r="F11" s="267">
        <f>'Rashodi i prihodi prema izvoru'!D10</f>
        <v>40</v>
      </c>
      <c r="G11" s="268">
        <f t="shared" si="0"/>
        <v>40</v>
      </c>
      <c r="H11" s="268">
        <f>'Rashodi i prihodi prema izvoru'!F27</f>
        <v>0</v>
      </c>
      <c r="I11" s="306">
        <f t="shared" ref="I11:I15" si="1">H11/G11*100</f>
        <v>0</v>
      </c>
    </row>
    <row r="12" spans="2:9" s="35" customFormat="1" ht="30" customHeight="1" x14ac:dyDescent="0.25">
      <c r="B12" s="356" t="s">
        <v>183</v>
      </c>
      <c r="C12" s="357"/>
      <c r="D12" s="358"/>
      <c r="E12" s="36" t="s">
        <v>158</v>
      </c>
      <c r="F12" s="267">
        <f>'Rashodi i prihodi prema izvoru'!D13</f>
        <v>34375</v>
      </c>
      <c r="G12" s="268">
        <f t="shared" si="0"/>
        <v>34375</v>
      </c>
      <c r="H12" s="268">
        <f>'Rashodi i prihodi prema izvoru'!F30</f>
        <v>0</v>
      </c>
      <c r="I12" s="306">
        <f t="shared" si="1"/>
        <v>0</v>
      </c>
    </row>
    <row r="13" spans="2:9" s="35" customFormat="1" ht="30" customHeight="1" x14ac:dyDescent="0.25">
      <c r="B13" s="356" t="s">
        <v>187</v>
      </c>
      <c r="C13" s="357"/>
      <c r="D13" s="358"/>
      <c r="E13" s="36" t="s">
        <v>159</v>
      </c>
      <c r="F13" s="267">
        <f>'Rashodi i prihodi prema izvoru'!D16</f>
        <v>674232</v>
      </c>
      <c r="G13" s="268">
        <f t="shared" si="0"/>
        <v>674232</v>
      </c>
      <c r="H13" s="268">
        <f>'Rashodi i prihodi prema izvoru'!F33</f>
        <v>582217.13</v>
      </c>
      <c r="I13" s="306">
        <f t="shared" si="1"/>
        <v>86.352639744183008</v>
      </c>
    </row>
    <row r="14" spans="2:9" s="35" customFormat="1" ht="30" customHeight="1" x14ac:dyDescent="0.25">
      <c r="B14" s="356" t="s">
        <v>190</v>
      </c>
      <c r="C14" s="357"/>
      <c r="D14" s="358"/>
      <c r="E14" s="36" t="s">
        <v>160</v>
      </c>
      <c r="F14" s="267">
        <f>'Rashodi i prihodi prema izvoru'!D19</f>
        <v>1991</v>
      </c>
      <c r="G14" s="268">
        <f t="shared" si="0"/>
        <v>1991</v>
      </c>
      <c r="H14" s="268">
        <f>'Rashodi i prihodi prema izvoru'!F36</f>
        <v>0</v>
      </c>
      <c r="I14" s="306">
        <f t="shared" si="1"/>
        <v>0</v>
      </c>
    </row>
    <row r="15" spans="2:9" s="35" customFormat="1" ht="30" customHeight="1" x14ac:dyDescent="0.25">
      <c r="B15" s="356">
        <v>94</v>
      </c>
      <c r="C15" s="357"/>
      <c r="D15" s="358"/>
      <c r="E15" s="36" t="s">
        <v>161</v>
      </c>
      <c r="F15" s="267">
        <f>' Račun prihoda i rashoda'!H35</f>
        <v>49816.27</v>
      </c>
      <c r="G15" s="268">
        <f t="shared" si="0"/>
        <v>49816.27</v>
      </c>
      <c r="H15" s="268">
        <f>'Rashodi i prihodi prema izvoru'!F39</f>
        <v>20983.93</v>
      </c>
      <c r="I15" s="308">
        <f t="shared" si="1"/>
        <v>42.122643867154245</v>
      </c>
    </row>
    <row r="16" spans="2:9" s="35" customFormat="1" ht="30" customHeight="1" x14ac:dyDescent="0.25">
      <c r="B16" s="356"/>
      <c r="C16" s="357"/>
      <c r="D16" s="358"/>
      <c r="E16" s="36"/>
      <c r="F16" s="267"/>
      <c r="G16" s="268"/>
      <c r="H16" s="268"/>
      <c r="I16" s="306"/>
    </row>
    <row r="17" spans="2:9" s="271" customFormat="1" ht="30" customHeight="1" x14ac:dyDescent="0.25">
      <c r="B17" s="394" t="s">
        <v>162</v>
      </c>
      <c r="C17" s="395"/>
      <c r="D17" s="396"/>
      <c r="E17" s="288" t="s">
        <v>163</v>
      </c>
      <c r="F17" s="289">
        <f>F18+F51+F121</f>
        <v>818436.27</v>
      </c>
      <c r="G17" s="290">
        <f>F17</f>
        <v>818436.27</v>
      </c>
      <c r="H17" s="290">
        <f>H18+H51+H121</f>
        <v>646657.67000000004</v>
      </c>
      <c r="I17" s="309"/>
    </row>
    <row r="18" spans="2:9" s="271" customFormat="1" ht="30" customHeight="1" x14ac:dyDescent="0.25">
      <c r="B18" s="353" t="s">
        <v>164</v>
      </c>
      <c r="C18" s="354"/>
      <c r="D18" s="355"/>
      <c r="E18" s="283" t="s">
        <v>165</v>
      </c>
      <c r="F18" s="281">
        <f>F19</f>
        <v>57982</v>
      </c>
      <c r="G18" s="282">
        <f>G19</f>
        <v>57982</v>
      </c>
      <c r="H18" s="282">
        <f>H19</f>
        <v>43456.61</v>
      </c>
      <c r="I18" s="310">
        <f>H18/G18*100</f>
        <v>74.94844951881619</v>
      </c>
    </row>
    <row r="19" spans="2:9" s="271" customFormat="1" ht="30" customHeight="1" x14ac:dyDescent="0.25">
      <c r="B19" s="363" t="s">
        <v>166</v>
      </c>
      <c r="C19" s="364"/>
      <c r="D19" s="365"/>
      <c r="E19" s="284" t="s">
        <v>156</v>
      </c>
      <c r="F19" s="279">
        <f>F20+F48</f>
        <v>57982</v>
      </c>
      <c r="G19" s="279">
        <f>G20+G48</f>
        <v>57982</v>
      </c>
      <c r="H19" s="279">
        <f>H20+H48</f>
        <v>43456.61</v>
      </c>
      <c r="I19" s="311">
        <f t="shared" ref="I19:I21" si="2">H19/G19*100</f>
        <v>74.94844951881619</v>
      </c>
    </row>
    <row r="20" spans="2:9" s="271" customFormat="1" ht="30" customHeight="1" x14ac:dyDescent="0.25">
      <c r="B20" s="359">
        <v>32</v>
      </c>
      <c r="C20" s="360"/>
      <c r="D20" s="361"/>
      <c r="E20" s="266" t="s">
        <v>12</v>
      </c>
      <c r="F20" s="270">
        <f>F21+F25+F31+F41+F43</f>
        <v>55858</v>
      </c>
      <c r="G20" s="270">
        <f>G21+G25+G31+G41+G43</f>
        <v>55858</v>
      </c>
      <c r="H20" s="270">
        <f>H21+H25+H31+H41+H43</f>
        <v>42911.63</v>
      </c>
      <c r="I20" s="312">
        <f t="shared" si="2"/>
        <v>76.822711160442552</v>
      </c>
    </row>
    <row r="21" spans="2:9" s="271" customFormat="1" ht="30" customHeight="1" x14ac:dyDescent="0.25">
      <c r="B21" s="359">
        <v>321</v>
      </c>
      <c r="C21" s="360"/>
      <c r="D21" s="361"/>
      <c r="E21" s="266" t="s">
        <v>24</v>
      </c>
      <c r="F21" s="270">
        <v>15240</v>
      </c>
      <c r="G21" s="270">
        <v>15240</v>
      </c>
      <c r="H21" s="270">
        <f>SUM(H22:H24)</f>
        <v>9353.48</v>
      </c>
      <c r="I21" s="312">
        <f t="shared" si="2"/>
        <v>61.37454068241469</v>
      </c>
    </row>
    <row r="22" spans="2:9" s="35" customFormat="1" ht="30" customHeight="1" x14ac:dyDescent="0.25">
      <c r="B22" s="373">
        <v>3211</v>
      </c>
      <c r="C22" s="374"/>
      <c r="D22" s="375"/>
      <c r="E22" s="6" t="s">
        <v>25</v>
      </c>
      <c r="F22" s="268"/>
      <c r="G22" s="268"/>
      <c r="H22" s="268">
        <v>7771.28</v>
      </c>
      <c r="I22" s="306"/>
    </row>
    <row r="23" spans="2:9" s="35" customFormat="1" ht="30" customHeight="1" x14ac:dyDescent="0.2">
      <c r="B23" s="376">
        <v>3213</v>
      </c>
      <c r="C23" s="377"/>
      <c r="D23" s="378"/>
      <c r="E23" s="64" t="s">
        <v>168</v>
      </c>
      <c r="F23" s="268"/>
      <c r="G23" s="268"/>
      <c r="H23" s="268">
        <v>1545</v>
      </c>
      <c r="I23" s="306"/>
    </row>
    <row r="24" spans="2:9" s="35" customFormat="1" ht="30" customHeight="1" x14ac:dyDescent="0.2">
      <c r="B24" s="376">
        <v>3214</v>
      </c>
      <c r="C24" s="377"/>
      <c r="D24" s="378"/>
      <c r="E24" s="64" t="s">
        <v>169</v>
      </c>
      <c r="F24" s="268"/>
      <c r="G24" s="268"/>
      <c r="H24" s="268">
        <v>37.200000000000003</v>
      </c>
      <c r="I24" s="306"/>
    </row>
    <row r="25" spans="2:9" s="271" customFormat="1" ht="30" customHeight="1" x14ac:dyDescent="0.25">
      <c r="B25" s="359">
        <v>322</v>
      </c>
      <c r="C25" s="360"/>
      <c r="D25" s="361"/>
      <c r="E25" s="266" t="s">
        <v>170</v>
      </c>
      <c r="F25" s="270">
        <v>14333</v>
      </c>
      <c r="G25" s="270">
        <v>14333</v>
      </c>
      <c r="H25" s="270">
        <f>SUM(H26:H30)</f>
        <v>8870.09</v>
      </c>
      <c r="I25" s="312">
        <f>H25/G25*100</f>
        <v>61.885788041582366</v>
      </c>
    </row>
    <row r="26" spans="2:9" s="35" customFormat="1" ht="30" customHeight="1" x14ac:dyDescent="0.25">
      <c r="B26" s="356">
        <v>3221</v>
      </c>
      <c r="C26" s="357"/>
      <c r="D26" s="358"/>
      <c r="E26" s="36" t="s">
        <v>171</v>
      </c>
      <c r="F26" s="268"/>
      <c r="G26" s="268"/>
      <c r="H26" s="268">
        <v>4617.68</v>
      </c>
      <c r="I26" s="306"/>
    </row>
    <row r="27" spans="2:9" s="35" customFormat="1" ht="30" customHeight="1" x14ac:dyDescent="0.25">
      <c r="B27" s="356">
        <v>3223</v>
      </c>
      <c r="C27" s="357"/>
      <c r="D27" s="358"/>
      <c r="E27" s="36" t="s">
        <v>93</v>
      </c>
      <c r="F27" s="268"/>
      <c r="G27" s="268"/>
      <c r="H27" s="268">
        <v>2010.15</v>
      </c>
      <c r="I27" s="306"/>
    </row>
    <row r="28" spans="2:9" s="35" customFormat="1" ht="30" customHeight="1" x14ac:dyDescent="0.25">
      <c r="B28" s="356">
        <v>3224</v>
      </c>
      <c r="C28" s="357"/>
      <c r="D28" s="358"/>
      <c r="E28" s="36" t="s">
        <v>172</v>
      </c>
      <c r="F28" s="268"/>
      <c r="G28" s="268"/>
      <c r="H28" s="268">
        <v>1168.8800000000001</v>
      </c>
      <c r="I28" s="306"/>
    </row>
    <row r="29" spans="2:9" s="35" customFormat="1" ht="30" customHeight="1" x14ac:dyDescent="0.25">
      <c r="B29" s="356">
        <v>3225</v>
      </c>
      <c r="C29" s="357"/>
      <c r="D29" s="358"/>
      <c r="E29" s="36" t="s">
        <v>173</v>
      </c>
      <c r="F29" s="268"/>
      <c r="G29" s="268"/>
      <c r="H29" s="268">
        <v>979.64</v>
      </c>
      <c r="I29" s="306"/>
    </row>
    <row r="30" spans="2:9" s="35" customFormat="1" ht="30" customHeight="1" x14ac:dyDescent="0.25">
      <c r="B30" s="356">
        <v>3227</v>
      </c>
      <c r="C30" s="357"/>
      <c r="D30" s="358"/>
      <c r="E30" s="36" t="s">
        <v>174</v>
      </c>
      <c r="F30" s="268"/>
      <c r="G30" s="268"/>
      <c r="H30" s="268">
        <v>93.74</v>
      </c>
      <c r="I30" s="306"/>
    </row>
    <row r="31" spans="2:9" s="271" customFormat="1" ht="30" customHeight="1" x14ac:dyDescent="0.25">
      <c r="B31" s="359">
        <v>323</v>
      </c>
      <c r="C31" s="360"/>
      <c r="D31" s="361"/>
      <c r="E31" s="266" t="s">
        <v>175</v>
      </c>
      <c r="F31" s="270">
        <v>22154</v>
      </c>
      <c r="G31" s="270">
        <v>22154</v>
      </c>
      <c r="H31" s="270">
        <f>SUM(H32:H40)</f>
        <v>21091.63</v>
      </c>
      <c r="I31" s="312">
        <f>H31/G31*100</f>
        <v>95.204613162408606</v>
      </c>
    </row>
    <row r="32" spans="2:9" s="35" customFormat="1" ht="30" customHeight="1" x14ac:dyDescent="0.25">
      <c r="B32" s="356">
        <v>3231</v>
      </c>
      <c r="C32" s="357"/>
      <c r="D32" s="358"/>
      <c r="E32" s="36" t="s">
        <v>176</v>
      </c>
      <c r="F32" s="268"/>
      <c r="G32" s="268"/>
      <c r="H32" s="268">
        <v>1830.57</v>
      </c>
      <c r="I32" s="306"/>
    </row>
    <row r="33" spans="2:9" s="35" customFormat="1" ht="30" customHeight="1" x14ac:dyDescent="0.25">
      <c r="B33" s="356">
        <v>3232</v>
      </c>
      <c r="C33" s="357"/>
      <c r="D33" s="358"/>
      <c r="E33" s="36" t="s">
        <v>177</v>
      </c>
      <c r="F33" s="268"/>
      <c r="G33" s="268"/>
      <c r="H33" s="268">
        <v>4358.62</v>
      </c>
      <c r="I33" s="306"/>
    </row>
    <row r="34" spans="2:9" s="35" customFormat="1" ht="30" customHeight="1" x14ac:dyDescent="0.25">
      <c r="B34" s="356">
        <v>3233</v>
      </c>
      <c r="C34" s="357"/>
      <c r="D34" s="358"/>
      <c r="E34" s="36" t="s">
        <v>100</v>
      </c>
      <c r="F34" s="268"/>
      <c r="G34" s="268"/>
      <c r="H34" s="268">
        <v>395.38</v>
      </c>
      <c r="I34" s="306"/>
    </row>
    <row r="35" spans="2:9" s="35" customFormat="1" ht="30" customHeight="1" x14ac:dyDescent="0.25">
      <c r="B35" s="356">
        <v>3234</v>
      </c>
      <c r="C35" s="357"/>
      <c r="D35" s="358"/>
      <c r="E35" s="36" t="s">
        <v>101</v>
      </c>
      <c r="F35" s="268"/>
      <c r="G35" s="268"/>
      <c r="H35" s="268">
        <v>545.28</v>
      </c>
      <c r="I35" s="306"/>
    </row>
    <row r="36" spans="2:9" s="35" customFormat="1" ht="30" customHeight="1" x14ac:dyDescent="0.25">
      <c r="B36" s="356">
        <v>3235</v>
      </c>
      <c r="C36" s="357"/>
      <c r="D36" s="358"/>
      <c r="E36" s="36" t="s">
        <v>102</v>
      </c>
      <c r="F36" s="268"/>
      <c r="G36" s="268"/>
      <c r="H36" s="268">
        <v>34.799999999999997</v>
      </c>
      <c r="I36" s="306"/>
    </row>
    <row r="37" spans="2:9" s="35" customFormat="1" ht="30" customHeight="1" x14ac:dyDescent="0.25">
      <c r="B37" s="356">
        <v>3236</v>
      </c>
      <c r="C37" s="357"/>
      <c r="D37" s="358"/>
      <c r="E37" s="36" t="s">
        <v>178</v>
      </c>
      <c r="F37" s="268"/>
      <c r="G37" s="268"/>
      <c r="H37" s="268">
        <v>1535.44</v>
      </c>
      <c r="I37" s="306"/>
    </row>
    <row r="38" spans="2:9" s="35" customFormat="1" ht="30" customHeight="1" x14ac:dyDescent="0.25">
      <c r="B38" s="356">
        <v>3237</v>
      </c>
      <c r="C38" s="357"/>
      <c r="D38" s="358"/>
      <c r="E38" s="36" t="s">
        <v>104</v>
      </c>
      <c r="F38" s="268"/>
      <c r="G38" s="268"/>
      <c r="H38" s="268">
        <v>9841.2000000000007</v>
      </c>
      <c r="I38" s="306"/>
    </row>
    <row r="39" spans="2:9" s="35" customFormat="1" ht="30" customHeight="1" x14ac:dyDescent="0.25">
      <c r="B39" s="356">
        <v>3238</v>
      </c>
      <c r="C39" s="357"/>
      <c r="D39" s="358"/>
      <c r="E39" s="36" t="s">
        <v>105</v>
      </c>
      <c r="F39" s="268"/>
      <c r="G39" s="268"/>
      <c r="H39" s="268">
        <v>1521.31</v>
      </c>
      <c r="I39" s="306"/>
    </row>
    <row r="40" spans="2:9" s="35" customFormat="1" ht="30" customHeight="1" x14ac:dyDescent="0.25">
      <c r="B40" s="356">
        <v>3239</v>
      </c>
      <c r="C40" s="357"/>
      <c r="D40" s="358"/>
      <c r="E40" s="36" t="s">
        <v>106</v>
      </c>
      <c r="F40" s="268"/>
      <c r="G40" s="268"/>
      <c r="H40" s="268">
        <v>1029.03</v>
      </c>
      <c r="I40" s="306"/>
    </row>
    <row r="41" spans="2:9" s="271" customFormat="1" ht="30" customHeight="1" x14ac:dyDescent="0.25">
      <c r="B41" s="359">
        <v>324</v>
      </c>
      <c r="C41" s="360"/>
      <c r="D41" s="361"/>
      <c r="E41" s="266" t="s">
        <v>107</v>
      </c>
      <c r="F41" s="270">
        <v>1327</v>
      </c>
      <c r="G41" s="270">
        <v>1327</v>
      </c>
      <c r="H41" s="270">
        <f>H42</f>
        <v>120</v>
      </c>
      <c r="I41" s="312">
        <f>H41/G41*100</f>
        <v>9.0429540316503392</v>
      </c>
    </row>
    <row r="42" spans="2:9" s="274" customFormat="1" ht="30" customHeight="1" x14ac:dyDescent="0.25">
      <c r="B42" s="356">
        <v>3241</v>
      </c>
      <c r="C42" s="357"/>
      <c r="D42" s="358"/>
      <c r="E42" s="36" t="s">
        <v>107</v>
      </c>
      <c r="F42" s="268"/>
      <c r="G42" s="268"/>
      <c r="H42" s="268">
        <v>120</v>
      </c>
      <c r="I42" s="306"/>
    </row>
    <row r="43" spans="2:9" s="271" customFormat="1" ht="30" customHeight="1" x14ac:dyDescent="0.25">
      <c r="B43" s="359">
        <v>329</v>
      </c>
      <c r="C43" s="360"/>
      <c r="D43" s="361"/>
      <c r="E43" s="266" t="s">
        <v>179</v>
      </c>
      <c r="F43" s="270">
        <v>2804</v>
      </c>
      <c r="G43" s="270">
        <v>2804</v>
      </c>
      <c r="H43" s="270">
        <f>SUM(H44:H47)</f>
        <v>3476.4300000000003</v>
      </c>
      <c r="I43" s="312">
        <f>H43/G43*100</f>
        <v>123.98109843081313</v>
      </c>
    </row>
    <row r="44" spans="2:9" s="274" customFormat="1" ht="30" customHeight="1" x14ac:dyDescent="0.25">
      <c r="B44" s="356">
        <v>3293</v>
      </c>
      <c r="C44" s="357"/>
      <c r="D44" s="358"/>
      <c r="E44" s="36" t="s">
        <v>110</v>
      </c>
      <c r="F44" s="268"/>
      <c r="G44" s="268"/>
      <c r="H44" s="268">
        <v>1214.22</v>
      </c>
      <c r="I44" s="306"/>
    </row>
    <row r="45" spans="2:9" s="274" customFormat="1" ht="30" customHeight="1" x14ac:dyDescent="0.25">
      <c r="B45" s="356">
        <v>3294</v>
      </c>
      <c r="C45" s="357"/>
      <c r="D45" s="358"/>
      <c r="E45" s="36" t="s">
        <v>111</v>
      </c>
      <c r="F45" s="268"/>
      <c r="G45" s="268"/>
      <c r="H45" s="268">
        <v>976</v>
      </c>
      <c r="I45" s="306"/>
    </row>
    <row r="46" spans="2:9" s="274" customFormat="1" ht="30" customHeight="1" x14ac:dyDescent="0.25">
      <c r="B46" s="356">
        <v>3295</v>
      </c>
      <c r="C46" s="357"/>
      <c r="D46" s="358"/>
      <c r="E46" s="36" t="s">
        <v>112</v>
      </c>
      <c r="F46" s="268"/>
      <c r="G46" s="268"/>
      <c r="H46" s="268">
        <v>125</v>
      </c>
      <c r="I46" s="306"/>
    </row>
    <row r="47" spans="2:9" s="274" customFormat="1" ht="30" customHeight="1" x14ac:dyDescent="0.25">
      <c r="B47" s="356">
        <v>3299</v>
      </c>
      <c r="C47" s="357"/>
      <c r="D47" s="358"/>
      <c r="E47" s="36" t="s">
        <v>179</v>
      </c>
      <c r="F47" s="268"/>
      <c r="G47" s="268"/>
      <c r="H47" s="268">
        <v>1161.21</v>
      </c>
      <c r="I47" s="306"/>
    </row>
    <row r="48" spans="2:9" s="271" customFormat="1" ht="30" customHeight="1" x14ac:dyDescent="0.25">
      <c r="B48" s="359">
        <v>34</v>
      </c>
      <c r="C48" s="360"/>
      <c r="D48" s="361"/>
      <c r="E48" s="266" t="s">
        <v>114</v>
      </c>
      <c r="F48" s="270">
        <f>F49</f>
        <v>2124</v>
      </c>
      <c r="G48" s="270">
        <f>G49</f>
        <v>2124</v>
      </c>
      <c r="H48" s="270">
        <f>H49</f>
        <v>544.98</v>
      </c>
      <c r="I48" s="312">
        <f t="shared" ref="I48:I60" si="3">H48/G48*100</f>
        <v>25.658192090395481</v>
      </c>
    </row>
    <row r="49" spans="2:9" s="271" customFormat="1" ht="30" customHeight="1" x14ac:dyDescent="0.25">
      <c r="B49" s="359">
        <v>343</v>
      </c>
      <c r="C49" s="360"/>
      <c r="D49" s="361"/>
      <c r="E49" s="266" t="s">
        <v>181</v>
      </c>
      <c r="F49" s="270">
        <v>2124</v>
      </c>
      <c r="G49" s="270">
        <v>2124</v>
      </c>
      <c r="H49" s="270">
        <f>H50</f>
        <v>544.98</v>
      </c>
      <c r="I49" s="312">
        <f t="shared" si="3"/>
        <v>25.658192090395481</v>
      </c>
    </row>
    <row r="50" spans="2:9" s="274" customFormat="1" ht="30" customHeight="1" x14ac:dyDescent="0.25">
      <c r="B50" s="356">
        <v>3431</v>
      </c>
      <c r="C50" s="357"/>
      <c r="D50" s="358"/>
      <c r="E50" s="36" t="s">
        <v>116</v>
      </c>
      <c r="F50" s="268"/>
      <c r="G50" s="268"/>
      <c r="H50" s="268">
        <v>544.98</v>
      </c>
      <c r="I50" s="306"/>
    </row>
    <row r="51" spans="2:9" s="271" customFormat="1" ht="30" customHeight="1" x14ac:dyDescent="0.25">
      <c r="B51" s="353" t="s">
        <v>185</v>
      </c>
      <c r="C51" s="354"/>
      <c r="D51" s="355"/>
      <c r="E51" s="280" t="s">
        <v>186</v>
      </c>
      <c r="F51" s="281">
        <f>F52+F56+F102+F83</f>
        <v>717345</v>
      </c>
      <c r="G51" s="281">
        <f>F51</f>
        <v>717345</v>
      </c>
      <c r="H51" s="282">
        <f>H52+H56+H102+H83</f>
        <v>591310.68000000005</v>
      </c>
      <c r="I51" s="310">
        <f>H51/G51*100</f>
        <v>82.430445601488827</v>
      </c>
    </row>
    <row r="52" spans="2:9" s="271" customFormat="1" ht="30" customHeight="1" x14ac:dyDescent="0.25">
      <c r="B52" s="363" t="s">
        <v>198</v>
      </c>
      <c r="C52" s="364"/>
      <c r="D52" s="365"/>
      <c r="E52" s="284" t="s">
        <v>157</v>
      </c>
      <c r="F52" s="278">
        <f t="shared" ref="F52:H53" si="4">F53</f>
        <v>40</v>
      </c>
      <c r="G52" s="278">
        <f t="shared" si="4"/>
        <v>40</v>
      </c>
      <c r="H52" s="279">
        <f t="shared" si="4"/>
        <v>0</v>
      </c>
      <c r="I52" s="311">
        <f t="shared" si="3"/>
        <v>0</v>
      </c>
    </row>
    <row r="53" spans="2:9" s="271" customFormat="1" ht="30" customHeight="1" x14ac:dyDescent="0.25">
      <c r="B53" s="359">
        <v>34</v>
      </c>
      <c r="C53" s="360"/>
      <c r="D53" s="361"/>
      <c r="E53" s="266" t="s">
        <v>114</v>
      </c>
      <c r="F53" s="269">
        <f t="shared" si="4"/>
        <v>40</v>
      </c>
      <c r="G53" s="269">
        <f t="shared" si="4"/>
        <v>40</v>
      </c>
      <c r="H53" s="270">
        <f t="shared" si="4"/>
        <v>0</v>
      </c>
      <c r="I53" s="312">
        <f t="shared" si="3"/>
        <v>0</v>
      </c>
    </row>
    <row r="54" spans="2:9" s="271" customFormat="1" ht="30" customHeight="1" x14ac:dyDescent="0.25">
      <c r="B54" s="359">
        <v>343</v>
      </c>
      <c r="C54" s="360"/>
      <c r="D54" s="361"/>
      <c r="E54" s="266" t="s">
        <v>181</v>
      </c>
      <c r="F54" s="269">
        <v>40</v>
      </c>
      <c r="G54" s="270">
        <v>40</v>
      </c>
      <c r="H54" s="270">
        <f>H55</f>
        <v>0</v>
      </c>
      <c r="I54" s="312">
        <f t="shared" si="3"/>
        <v>0</v>
      </c>
    </row>
    <row r="55" spans="2:9" s="274" customFormat="1" ht="30" customHeight="1" x14ac:dyDescent="0.25">
      <c r="B55" s="356">
        <v>3431</v>
      </c>
      <c r="C55" s="357"/>
      <c r="D55" s="358"/>
      <c r="E55" s="36" t="s">
        <v>116</v>
      </c>
      <c r="F55" s="267"/>
      <c r="G55" s="268"/>
      <c r="H55" s="268">
        <v>0</v>
      </c>
      <c r="I55" s="306"/>
    </row>
    <row r="56" spans="2:9" s="271" customFormat="1" ht="30" customHeight="1" x14ac:dyDescent="0.25">
      <c r="B56" s="363" t="s">
        <v>183</v>
      </c>
      <c r="C56" s="364"/>
      <c r="D56" s="365"/>
      <c r="E56" s="284" t="s">
        <v>184</v>
      </c>
      <c r="F56" s="278">
        <f>F57</f>
        <v>19165</v>
      </c>
      <c r="G56" s="278">
        <f>G57</f>
        <v>19165</v>
      </c>
      <c r="H56" s="278">
        <f>H57</f>
        <v>0</v>
      </c>
      <c r="I56" s="311">
        <f t="shared" si="3"/>
        <v>0</v>
      </c>
    </row>
    <row r="57" spans="2:9" s="271" customFormat="1" ht="30" customHeight="1" x14ac:dyDescent="0.25">
      <c r="B57" s="359">
        <v>32</v>
      </c>
      <c r="C57" s="360"/>
      <c r="D57" s="361"/>
      <c r="E57" s="266" t="s">
        <v>12</v>
      </c>
      <c r="F57" s="269">
        <f>F58+F60+F66+F76+F78</f>
        <v>19165</v>
      </c>
      <c r="G57" s="269">
        <f>F57</f>
        <v>19165</v>
      </c>
      <c r="H57" s="269">
        <f>H58+H60+H66+H76+H78</f>
        <v>0</v>
      </c>
      <c r="I57" s="312">
        <f t="shared" si="3"/>
        <v>0</v>
      </c>
    </row>
    <row r="58" spans="2:9" s="271" customFormat="1" ht="30" customHeight="1" x14ac:dyDescent="0.25">
      <c r="B58" s="359">
        <v>321</v>
      </c>
      <c r="C58" s="360"/>
      <c r="D58" s="361"/>
      <c r="E58" s="266" t="s">
        <v>24</v>
      </c>
      <c r="F58" s="269">
        <v>1327</v>
      </c>
      <c r="G58" s="270">
        <f>F58</f>
        <v>1327</v>
      </c>
      <c r="H58" s="270">
        <f>H59</f>
        <v>0</v>
      </c>
      <c r="I58" s="312">
        <f t="shared" si="3"/>
        <v>0</v>
      </c>
    </row>
    <row r="59" spans="2:9" s="274" customFormat="1" ht="30" customHeight="1" x14ac:dyDescent="0.25">
      <c r="B59" s="373">
        <v>3211</v>
      </c>
      <c r="C59" s="374"/>
      <c r="D59" s="375"/>
      <c r="E59" s="6" t="s">
        <v>25</v>
      </c>
      <c r="F59" s="267"/>
      <c r="G59" s="268"/>
      <c r="H59" s="268">
        <v>0</v>
      </c>
      <c r="I59" s="306"/>
    </row>
    <row r="60" spans="2:9" s="271" customFormat="1" ht="30" customHeight="1" x14ac:dyDescent="0.25">
      <c r="B60" s="359">
        <v>322</v>
      </c>
      <c r="C60" s="360"/>
      <c r="D60" s="361"/>
      <c r="E60" s="266" t="s">
        <v>170</v>
      </c>
      <c r="F60" s="269">
        <v>9160</v>
      </c>
      <c r="G60" s="270">
        <f>F60</f>
        <v>9160</v>
      </c>
      <c r="H60" s="270">
        <f>SUM(H61:H65)</f>
        <v>0</v>
      </c>
      <c r="I60" s="312">
        <f t="shared" si="3"/>
        <v>0</v>
      </c>
    </row>
    <row r="61" spans="2:9" s="271" customFormat="1" ht="30" customHeight="1" x14ac:dyDescent="0.25">
      <c r="B61" s="356">
        <v>3221</v>
      </c>
      <c r="C61" s="357"/>
      <c r="D61" s="358"/>
      <c r="E61" s="36" t="s">
        <v>171</v>
      </c>
      <c r="F61" s="269"/>
      <c r="G61" s="270"/>
      <c r="H61" s="268">
        <v>0</v>
      </c>
      <c r="I61" s="312"/>
    </row>
    <row r="62" spans="2:9" s="271" customFormat="1" ht="30" customHeight="1" x14ac:dyDescent="0.25">
      <c r="B62" s="356">
        <v>3223</v>
      </c>
      <c r="C62" s="357"/>
      <c r="D62" s="358"/>
      <c r="E62" s="36" t="s">
        <v>93</v>
      </c>
      <c r="F62" s="269"/>
      <c r="G62" s="270"/>
      <c r="H62" s="268">
        <v>0</v>
      </c>
      <c r="I62" s="312"/>
    </row>
    <row r="63" spans="2:9" s="271" customFormat="1" ht="30" customHeight="1" x14ac:dyDescent="0.25">
      <c r="B63" s="356">
        <v>3224</v>
      </c>
      <c r="C63" s="357"/>
      <c r="D63" s="358"/>
      <c r="E63" s="36" t="s">
        <v>172</v>
      </c>
      <c r="F63" s="269"/>
      <c r="G63" s="270"/>
      <c r="H63" s="268">
        <v>0</v>
      </c>
      <c r="I63" s="312"/>
    </row>
    <row r="64" spans="2:9" s="35" customFormat="1" ht="30" customHeight="1" x14ac:dyDescent="0.25">
      <c r="B64" s="356">
        <v>3225</v>
      </c>
      <c r="C64" s="357"/>
      <c r="D64" s="358"/>
      <c r="E64" s="36" t="s">
        <v>173</v>
      </c>
      <c r="F64" s="267"/>
      <c r="G64" s="268"/>
      <c r="H64" s="268">
        <v>0</v>
      </c>
      <c r="I64" s="306"/>
    </row>
    <row r="65" spans="2:9" s="35" customFormat="1" ht="30" customHeight="1" x14ac:dyDescent="0.25">
      <c r="B65" s="356">
        <v>3227</v>
      </c>
      <c r="C65" s="357"/>
      <c r="D65" s="358"/>
      <c r="E65" s="36" t="s">
        <v>174</v>
      </c>
      <c r="F65" s="267"/>
      <c r="G65" s="268"/>
      <c r="H65" s="268">
        <v>0</v>
      </c>
      <c r="I65" s="306"/>
    </row>
    <row r="66" spans="2:9" s="271" customFormat="1" ht="30" customHeight="1" x14ac:dyDescent="0.25">
      <c r="B66" s="359">
        <v>323</v>
      </c>
      <c r="C66" s="360"/>
      <c r="D66" s="361"/>
      <c r="E66" s="266" t="s">
        <v>175</v>
      </c>
      <c r="F66" s="269">
        <v>6290</v>
      </c>
      <c r="G66" s="270">
        <f>F66</f>
        <v>6290</v>
      </c>
      <c r="H66" s="270">
        <f>SUM(H67:H75)</f>
        <v>0</v>
      </c>
      <c r="I66" s="312">
        <f t="shared" ref="I66" si="5">H66/G66*100</f>
        <v>0</v>
      </c>
    </row>
    <row r="67" spans="2:9" s="35" customFormat="1" ht="30" customHeight="1" x14ac:dyDescent="0.25">
      <c r="B67" s="356">
        <v>3231</v>
      </c>
      <c r="C67" s="357"/>
      <c r="D67" s="358"/>
      <c r="E67" s="36" t="s">
        <v>176</v>
      </c>
      <c r="F67" s="267"/>
      <c r="G67" s="268"/>
      <c r="H67" s="268">
        <v>0</v>
      </c>
      <c r="I67" s="306"/>
    </row>
    <row r="68" spans="2:9" s="35" customFormat="1" ht="30" customHeight="1" x14ac:dyDescent="0.25">
      <c r="B68" s="356">
        <v>3232</v>
      </c>
      <c r="C68" s="357"/>
      <c r="D68" s="358"/>
      <c r="E68" s="36" t="s">
        <v>177</v>
      </c>
      <c r="F68" s="267"/>
      <c r="G68" s="268"/>
      <c r="H68" s="268">
        <v>0</v>
      </c>
      <c r="I68" s="306"/>
    </row>
    <row r="69" spans="2:9" s="35" customFormat="1" ht="30" customHeight="1" x14ac:dyDescent="0.25">
      <c r="B69" s="356">
        <v>3233</v>
      </c>
      <c r="C69" s="357"/>
      <c r="D69" s="358"/>
      <c r="E69" s="36" t="s">
        <v>100</v>
      </c>
      <c r="F69" s="267"/>
      <c r="G69" s="268"/>
      <c r="H69" s="268">
        <v>0</v>
      </c>
      <c r="I69" s="306"/>
    </row>
    <row r="70" spans="2:9" s="35" customFormat="1" ht="30" customHeight="1" x14ac:dyDescent="0.25">
      <c r="B70" s="356">
        <v>3234</v>
      </c>
      <c r="C70" s="357"/>
      <c r="D70" s="358"/>
      <c r="E70" s="36" t="s">
        <v>101</v>
      </c>
      <c r="F70" s="267"/>
      <c r="G70" s="268"/>
      <c r="H70" s="268">
        <v>0</v>
      </c>
      <c r="I70" s="306"/>
    </row>
    <row r="71" spans="2:9" s="35" customFormat="1" ht="30" customHeight="1" x14ac:dyDescent="0.25">
      <c r="B71" s="356">
        <v>3235</v>
      </c>
      <c r="C71" s="357"/>
      <c r="D71" s="358"/>
      <c r="E71" s="36" t="s">
        <v>102</v>
      </c>
      <c r="F71" s="267"/>
      <c r="G71" s="268"/>
      <c r="H71" s="268">
        <v>0</v>
      </c>
      <c r="I71" s="306"/>
    </row>
    <row r="72" spans="2:9" s="35" customFormat="1" ht="30" customHeight="1" x14ac:dyDescent="0.25">
      <c r="B72" s="356">
        <v>3236</v>
      </c>
      <c r="C72" s="357"/>
      <c r="D72" s="358"/>
      <c r="E72" s="36" t="s">
        <v>178</v>
      </c>
      <c r="F72" s="267"/>
      <c r="G72" s="268"/>
      <c r="H72" s="268">
        <v>0</v>
      </c>
      <c r="I72" s="306"/>
    </row>
    <row r="73" spans="2:9" s="35" customFormat="1" ht="30" customHeight="1" x14ac:dyDescent="0.25">
      <c r="B73" s="356">
        <v>3237</v>
      </c>
      <c r="C73" s="357"/>
      <c r="D73" s="358"/>
      <c r="E73" s="36" t="s">
        <v>104</v>
      </c>
      <c r="F73" s="267"/>
      <c r="G73" s="268"/>
      <c r="H73" s="268">
        <v>0</v>
      </c>
      <c r="I73" s="306"/>
    </row>
    <row r="74" spans="2:9" s="35" customFormat="1" ht="30" customHeight="1" x14ac:dyDescent="0.25">
      <c r="B74" s="356">
        <v>3238</v>
      </c>
      <c r="C74" s="357"/>
      <c r="D74" s="358"/>
      <c r="E74" s="36" t="s">
        <v>105</v>
      </c>
      <c r="F74" s="267"/>
      <c r="G74" s="268"/>
      <c r="H74" s="268">
        <v>0</v>
      </c>
      <c r="I74" s="306"/>
    </row>
    <row r="75" spans="2:9" s="35" customFormat="1" ht="30" customHeight="1" x14ac:dyDescent="0.25">
      <c r="B75" s="356">
        <v>3239</v>
      </c>
      <c r="C75" s="357"/>
      <c r="D75" s="358"/>
      <c r="E75" s="36" t="s">
        <v>106</v>
      </c>
      <c r="F75" s="267"/>
      <c r="G75" s="268"/>
      <c r="H75" s="268">
        <v>0</v>
      </c>
      <c r="I75" s="306"/>
    </row>
    <row r="76" spans="2:9" s="271" customFormat="1" ht="30" customHeight="1" x14ac:dyDescent="0.25">
      <c r="B76" s="359">
        <v>324</v>
      </c>
      <c r="C76" s="360"/>
      <c r="D76" s="361"/>
      <c r="E76" s="266" t="s">
        <v>107</v>
      </c>
      <c r="F76" s="269">
        <v>663</v>
      </c>
      <c r="G76" s="270">
        <f>F76</f>
        <v>663</v>
      </c>
      <c r="H76" s="270">
        <f>H77</f>
        <v>0</v>
      </c>
      <c r="I76" s="312">
        <f t="shared" ref="I76" si="6">H76/G76*100</f>
        <v>0</v>
      </c>
    </row>
    <row r="77" spans="2:9" s="35" customFormat="1" ht="30" customHeight="1" x14ac:dyDescent="0.25">
      <c r="B77" s="356">
        <v>3241</v>
      </c>
      <c r="C77" s="357"/>
      <c r="D77" s="358"/>
      <c r="E77" s="36" t="s">
        <v>107</v>
      </c>
      <c r="F77" s="267"/>
      <c r="G77" s="268"/>
      <c r="H77" s="268">
        <v>0</v>
      </c>
      <c r="I77" s="306"/>
    </row>
    <row r="78" spans="2:9" s="271" customFormat="1" ht="30" customHeight="1" x14ac:dyDescent="0.25">
      <c r="B78" s="359">
        <v>329</v>
      </c>
      <c r="C78" s="360"/>
      <c r="D78" s="361"/>
      <c r="E78" s="266" t="s">
        <v>179</v>
      </c>
      <c r="F78" s="269">
        <v>1725</v>
      </c>
      <c r="G78" s="270">
        <f>F78</f>
        <v>1725</v>
      </c>
      <c r="H78" s="270">
        <f>SUM(H79:H82)</f>
        <v>0</v>
      </c>
      <c r="I78" s="312">
        <f t="shared" ref="I78" si="7">H78/G78*100</f>
        <v>0</v>
      </c>
    </row>
    <row r="79" spans="2:9" s="35" customFormat="1" ht="30" customHeight="1" x14ac:dyDescent="0.25">
      <c r="B79" s="356">
        <v>3293</v>
      </c>
      <c r="C79" s="357"/>
      <c r="D79" s="358"/>
      <c r="E79" s="36" t="s">
        <v>110</v>
      </c>
      <c r="F79" s="267"/>
      <c r="G79" s="268"/>
      <c r="H79" s="268">
        <v>0</v>
      </c>
      <c r="I79" s="306"/>
    </row>
    <row r="80" spans="2:9" s="35" customFormat="1" ht="30" customHeight="1" x14ac:dyDescent="0.25">
      <c r="B80" s="356">
        <v>3294</v>
      </c>
      <c r="C80" s="357"/>
      <c r="D80" s="358"/>
      <c r="E80" s="36" t="s">
        <v>111</v>
      </c>
      <c r="F80" s="267"/>
      <c r="G80" s="268"/>
      <c r="H80" s="268">
        <v>0</v>
      </c>
      <c r="I80" s="306"/>
    </row>
    <row r="81" spans="2:9" s="35" customFormat="1" ht="30" customHeight="1" x14ac:dyDescent="0.25">
      <c r="B81" s="356">
        <v>3295</v>
      </c>
      <c r="C81" s="357"/>
      <c r="D81" s="358"/>
      <c r="E81" s="36" t="s">
        <v>112</v>
      </c>
      <c r="F81" s="267"/>
      <c r="G81" s="268"/>
      <c r="H81" s="268">
        <v>0</v>
      </c>
      <c r="I81" s="306"/>
    </row>
    <row r="82" spans="2:9" s="35" customFormat="1" ht="30" customHeight="1" x14ac:dyDescent="0.25">
      <c r="B82" s="356">
        <v>3299</v>
      </c>
      <c r="C82" s="357"/>
      <c r="D82" s="358"/>
      <c r="E82" s="36" t="s">
        <v>179</v>
      </c>
      <c r="F82" s="267"/>
      <c r="G82" s="268"/>
      <c r="H82" s="268">
        <v>0</v>
      </c>
      <c r="I82" s="306"/>
    </row>
    <row r="83" spans="2:9" s="293" customFormat="1" ht="30" customHeight="1" x14ac:dyDescent="0.25">
      <c r="B83" s="391">
        <v>94</v>
      </c>
      <c r="C83" s="392"/>
      <c r="D83" s="393"/>
      <c r="E83" s="301" t="s">
        <v>193</v>
      </c>
      <c r="F83" s="302">
        <f>F84+F99</f>
        <v>23908</v>
      </c>
      <c r="G83" s="303">
        <f>F83</f>
        <v>23908</v>
      </c>
      <c r="H83" s="303">
        <f>H84+H99</f>
        <v>9093.5499999999993</v>
      </c>
      <c r="I83" s="313">
        <f t="shared" ref="I83:I85" si="8">H83/G83*100</f>
        <v>38.035594779989957</v>
      </c>
    </row>
    <row r="84" spans="2:9" s="271" customFormat="1" ht="30" customHeight="1" x14ac:dyDescent="0.25">
      <c r="B84" s="359">
        <v>32</v>
      </c>
      <c r="C84" s="360"/>
      <c r="D84" s="361"/>
      <c r="E84" s="266" t="s">
        <v>12</v>
      </c>
      <c r="F84" s="269">
        <f>F85+F90+F95+F97</f>
        <v>23245</v>
      </c>
      <c r="G84" s="270">
        <f>F84</f>
        <v>23245</v>
      </c>
      <c r="H84" s="270">
        <f>H85+H90+H95+H97</f>
        <v>9093.5499999999993</v>
      </c>
      <c r="I84" s="312">
        <f t="shared" si="8"/>
        <v>39.120456012045594</v>
      </c>
    </row>
    <row r="85" spans="2:9" s="271" customFormat="1" ht="30" customHeight="1" x14ac:dyDescent="0.25">
      <c r="B85" s="359">
        <v>322</v>
      </c>
      <c r="C85" s="360"/>
      <c r="D85" s="361"/>
      <c r="E85" s="266" t="s">
        <v>170</v>
      </c>
      <c r="F85" s="269">
        <v>9127</v>
      </c>
      <c r="G85" s="270">
        <f>F85</f>
        <v>9127</v>
      </c>
      <c r="H85" s="270">
        <f>SUM(H86:H89)</f>
        <v>1174</v>
      </c>
      <c r="I85" s="312">
        <f t="shared" si="8"/>
        <v>12.862934151418868</v>
      </c>
    </row>
    <row r="86" spans="2:9" s="35" customFormat="1" ht="30" customHeight="1" x14ac:dyDescent="0.25">
      <c r="B86" s="356">
        <v>3221</v>
      </c>
      <c r="C86" s="357"/>
      <c r="D86" s="358"/>
      <c r="E86" s="36" t="s">
        <v>171</v>
      </c>
      <c r="F86" s="267"/>
      <c r="G86" s="268"/>
      <c r="H86" s="268">
        <v>451.55</v>
      </c>
      <c r="I86" s="306"/>
    </row>
    <row r="87" spans="2:9" s="35" customFormat="1" ht="30" customHeight="1" x14ac:dyDescent="0.25">
      <c r="B87" s="356">
        <v>3223</v>
      </c>
      <c r="C87" s="357"/>
      <c r="D87" s="358"/>
      <c r="E87" s="36" t="s">
        <v>93</v>
      </c>
      <c r="F87" s="267"/>
      <c r="G87" s="268"/>
      <c r="H87" s="268">
        <v>658.09</v>
      </c>
      <c r="I87" s="306"/>
    </row>
    <row r="88" spans="2:9" s="35" customFormat="1" ht="30" customHeight="1" x14ac:dyDescent="0.25">
      <c r="B88" s="356">
        <v>3224</v>
      </c>
      <c r="C88" s="357"/>
      <c r="D88" s="358"/>
      <c r="E88" s="36" t="s">
        <v>172</v>
      </c>
      <c r="F88" s="267"/>
      <c r="G88" s="268"/>
      <c r="H88" s="268">
        <v>64.36</v>
      </c>
      <c r="I88" s="306"/>
    </row>
    <row r="89" spans="2:9" s="35" customFormat="1" ht="30" customHeight="1" x14ac:dyDescent="0.25">
      <c r="B89" s="356">
        <v>3225</v>
      </c>
      <c r="C89" s="357"/>
      <c r="D89" s="358"/>
      <c r="E89" s="36" t="s">
        <v>173</v>
      </c>
      <c r="F89" s="267"/>
      <c r="G89" s="268"/>
      <c r="H89" s="268">
        <v>0</v>
      </c>
      <c r="I89" s="306"/>
    </row>
    <row r="90" spans="2:9" s="271" customFormat="1" ht="30" customHeight="1" x14ac:dyDescent="0.25">
      <c r="B90" s="359">
        <v>323</v>
      </c>
      <c r="C90" s="360"/>
      <c r="D90" s="361"/>
      <c r="E90" s="266" t="s">
        <v>175</v>
      </c>
      <c r="F90" s="269">
        <v>13254</v>
      </c>
      <c r="G90" s="270">
        <f>F90</f>
        <v>13254</v>
      </c>
      <c r="H90" s="270">
        <f>SUM(H91:H94)</f>
        <v>7644.5499999999993</v>
      </c>
      <c r="I90" s="312">
        <f t="shared" ref="I90" si="9">H90/G90*100</f>
        <v>57.677304964538997</v>
      </c>
    </row>
    <row r="91" spans="2:9" s="35" customFormat="1" ht="30" customHeight="1" x14ac:dyDescent="0.25">
      <c r="B91" s="356">
        <v>3232</v>
      </c>
      <c r="C91" s="357"/>
      <c r="D91" s="358"/>
      <c r="E91" s="36" t="s">
        <v>177</v>
      </c>
      <c r="F91" s="267"/>
      <c r="G91" s="268"/>
      <c r="H91" s="268">
        <v>752.5</v>
      </c>
      <c r="I91" s="306"/>
    </row>
    <row r="92" spans="2:9" s="35" customFormat="1" ht="30" customHeight="1" x14ac:dyDescent="0.25">
      <c r="B92" s="356">
        <v>3234</v>
      </c>
      <c r="C92" s="357"/>
      <c r="D92" s="358"/>
      <c r="E92" s="36" t="s">
        <v>101</v>
      </c>
      <c r="F92" s="267"/>
      <c r="G92" s="268"/>
      <c r="H92" s="268">
        <v>5.0599999999999996</v>
      </c>
      <c r="I92" s="306"/>
    </row>
    <row r="93" spans="2:9" s="35" customFormat="1" ht="30" customHeight="1" x14ac:dyDescent="0.25">
      <c r="B93" s="356">
        <v>3237</v>
      </c>
      <c r="C93" s="357"/>
      <c r="D93" s="358"/>
      <c r="E93" s="36" t="s">
        <v>104</v>
      </c>
      <c r="F93" s="267"/>
      <c r="G93" s="268"/>
      <c r="H93" s="268">
        <v>6886.99</v>
      </c>
      <c r="I93" s="306"/>
    </row>
    <row r="94" spans="2:9" s="35" customFormat="1" ht="30" customHeight="1" x14ac:dyDescent="0.25">
      <c r="B94" s="356">
        <v>3238</v>
      </c>
      <c r="C94" s="357"/>
      <c r="D94" s="358"/>
      <c r="E94" s="36" t="s">
        <v>105</v>
      </c>
      <c r="F94" s="267"/>
      <c r="G94" s="268"/>
      <c r="H94" s="268">
        <v>0</v>
      </c>
      <c r="I94" s="306"/>
    </row>
    <row r="95" spans="2:9" s="271" customFormat="1" ht="30" customHeight="1" x14ac:dyDescent="0.25">
      <c r="B95" s="359">
        <v>324</v>
      </c>
      <c r="C95" s="360"/>
      <c r="D95" s="361"/>
      <c r="E95" s="266" t="s">
        <v>107</v>
      </c>
      <c r="F95" s="269">
        <v>664</v>
      </c>
      <c r="G95" s="270">
        <f>F95</f>
        <v>664</v>
      </c>
      <c r="H95" s="270">
        <f>H96</f>
        <v>275</v>
      </c>
      <c r="I95" s="312">
        <f t="shared" ref="I95" si="10">H95/G95*100</f>
        <v>41.415662650602407</v>
      </c>
    </row>
    <row r="96" spans="2:9" s="35" customFormat="1" ht="30" customHeight="1" x14ac:dyDescent="0.25">
      <c r="B96" s="356">
        <v>3241</v>
      </c>
      <c r="C96" s="357"/>
      <c r="D96" s="358"/>
      <c r="E96" s="36" t="s">
        <v>107</v>
      </c>
      <c r="F96" s="267"/>
      <c r="G96" s="268"/>
      <c r="H96" s="268">
        <v>275</v>
      </c>
      <c r="I96" s="306"/>
    </row>
    <row r="97" spans="2:9" s="271" customFormat="1" ht="30" customHeight="1" x14ac:dyDescent="0.25">
      <c r="B97" s="359">
        <v>329</v>
      </c>
      <c r="C97" s="360"/>
      <c r="D97" s="361"/>
      <c r="E97" s="266" t="s">
        <v>179</v>
      </c>
      <c r="F97" s="269">
        <v>200</v>
      </c>
      <c r="G97" s="270">
        <f>F97</f>
        <v>200</v>
      </c>
      <c r="H97" s="270">
        <f>H98</f>
        <v>0</v>
      </c>
      <c r="I97" s="312">
        <f t="shared" ref="I97" si="11">H97/G97*100</f>
        <v>0</v>
      </c>
    </row>
    <row r="98" spans="2:9" s="35" customFormat="1" ht="30" customHeight="1" x14ac:dyDescent="0.25">
      <c r="B98" s="356">
        <v>3294</v>
      </c>
      <c r="C98" s="357"/>
      <c r="D98" s="358"/>
      <c r="E98" s="36" t="s">
        <v>111</v>
      </c>
      <c r="F98" s="267">
        <v>200</v>
      </c>
      <c r="G98" s="268">
        <f>F98</f>
        <v>200</v>
      </c>
      <c r="H98" s="268">
        <v>0</v>
      </c>
      <c r="I98" s="306"/>
    </row>
    <row r="99" spans="2:9" s="271" customFormat="1" ht="30" customHeight="1" x14ac:dyDescent="0.25">
      <c r="B99" s="359">
        <v>34</v>
      </c>
      <c r="C99" s="360"/>
      <c r="D99" s="361"/>
      <c r="E99" s="266" t="s">
        <v>114</v>
      </c>
      <c r="F99" s="269">
        <f>F100</f>
        <v>663</v>
      </c>
      <c r="G99" s="270">
        <f>F99</f>
        <v>663</v>
      </c>
      <c r="H99" s="270">
        <f>H100</f>
        <v>0</v>
      </c>
      <c r="I99" s="312">
        <f t="shared" ref="I99:I100" si="12">H99/G99*100</f>
        <v>0</v>
      </c>
    </row>
    <row r="100" spans="2:9" s="271" customFormat="1" ht="30" customHeight="1" x14ac:dyDescent="0.25">
      <c r="B100" s="359">
        <v>343</v>
      </c>
      <c r="C100" s="360"/>
      <c r="D100" s="361"/>
      <c r="E100" s="266" t="s">
        <v>181</v>
      </c>
      <c r="F100" s="269">
        <v>663</v>
      </c>
      <c r="G100" s="270">
        <f>F100</f>
        <v>663</v>
      </c>
      <c r="H100" s="270">
        <f>H101</f>
        <v>0</v>
      </c>
      <c r="I100" s="312">
        <f t="shared" si="12"/>
        <v>0</v>
      </c>
    </row>
    <row r="101" spans="2:9" s="35" customFormat="1" ht="30" customHeight="1" x14ac:dyDescent="0.25">
      <c r="B101" s="356">
        <v>3431</v>
      </c>
      <c r="C101" s="357"/>
      <c r="D101" s="358"/>
      <c r="E101" s="36" t="s">
        <v>116</v>
      </c>
      <c r="F101" s="267"/>
      <c r="G101" s="268"/>
      <c r="H101" s="268">
        <v>0</v>
      </c>
      <c r="I101" s="306"/>
    </row>
    <row r="102" spans="2:9" s="271" customFormat="1" ht="30" customHeight="1" x14ac:dyDescent="0.25">
      <c r="B102" s="363" t="s">
        <v>187</v>
      </c>
      <c r="C102" s="364"/>
      <c r="D102" s="365"/>
      <c r="E102" s="277" t="s">
        <v>159</v>
      </c>
      <c r="F102" s="278">
        <f>F103+F110</f>
        <v>674232</v>
      </c>
      <c r="G102" s="279">
        <f>F102</f>
        <v>674232</v>
      </c>
      <c r="H102" s="279">
        <f>H103+H110</f>
        <v>582217.13</v>
      </c>
      <c r="I102" s="311">
        <f t="shared" ref="I102:I104" si="13">H102/G102*100</f>
        <v>86.352639744183008</v>
      </c>
    </row>
    <row r="103" spans="2:9" s="271" customFormat="1" ht="30" customHeight="1" x14ac:dyDescent="0.25">
      <c r="B103" s="359">
        <v>31</v>
      </c>
      <c r="C103" s="360"/>
      <c r="D103" s="361"/>
      <c r="E103" s="266" t="s">
        <v>4</v>
      </c>
      <c r="F103" s="269">
        <f>F104+F106+F108</f>
        <v>583981</v>
      </c>
      <c r="G103" s="270">
        <f>F103</f>
        <v>583981</v>
      </c>
      <c r="H103" s="270">
        <f>H104+H106+H108</f>
        <v>530624.06000000006</v>
      </c>
      <c r="I103" s="312">
        <f t="shared" si="13"/>
        <v>90.863240413643609</v>
      </c>
    </row>
    <row r="104" spans="2:9" s="271" customFormat="1" ht="30" customHeight="1" x14ac:dyDescent="0.25">
      <c r="B104" s="359">
        <v>311</v>
      </c>
      <c r="C104" s="360"/>
      <c r="D104" s="361"/>
      <c r="E104" s="266" t="s">
        <v>167</v>
      </c>
      <c r="F104" s="269">
        <v>464529</v>
      </c>
      <c r="G104" s="270">
        <f>F104</f>
        <v>464529</v>
      </c>
      <c r="H104" s="270">
        <f>H105</f>
        <v>433083.12</v>
      </c>
      <c r="I104" s="312">
        <f t="shared" si="13"/>
        <v>93.230588402446344</v>
      </c>
    </row>
    <row r="105" spans="2:9" s="35" customFormat="1" ht="30" customHeight="1" x14ac:dyDescent="0.25">
      <c r="B105" s="373">
        <v>3111</v>
      </c>
      <c r="C105" s="374"/>
      <c r="D105" s="375"/>
      <c r="E105" s="6" t="s">
        <v>23</v>
      </c>
      <c r="F105" s="267"/>
      <c r="G105" s="268"/>
      <c r="H105" s="268">
        <v>433083.12</v>
      </c>
      <c r="I105" s="306"/>
    </row>
    <row r="106" spans="2:9" s="271" customFormat="1" ht="30" customHeight="1" x14ac:dyDescent="0.2">
      <c r="B106" s="397">
        <v>312</v>
      </c>
      <c r="C106" s="398"/>
      <c r="D106" s="399"/>
      <c r="E106" s="276" t="s">
        <v>84</v>
      </c>
      <c r="F106" s="269">
        <v>39818</v>
      </c>
      <c r="G106" s="270">
        <f>F106</f>
        <v>39818</v>
      </c>
      <c r="H106" s="270">
        <f>H107</f>
        <v>25912.69</v>
      </c>
      <c r="I106" s="312">
        <f t="shared" ref="I106" si="14">H106/G106*100</f>
        <v>65.077829122507396</v>
      </c>
    </row>
    <row r="107" spans="2:9" s="35" customFormat="1" ht="30" customHeight="1" x14ac:dyDescent="0.2">
      <c r="B107" s="376">
        <v>3121</v>
      </c>
      <c r="C107" s="377"/>
      <c r="D107" s="378"/>
      <c r="E107" s="64" t="s">
        <v>84</v>
      </c>
      <c r="F107" s="267"/>
      <c r="G107" s="268"/>
      <c r="H107" s="268">
        <v>25912.69</v>
      </c>
      <c r="I107" s="306"/>
    </row>
    <row r="108" spans="2:9" s="271" customFormat="1" ht="30" customHeight="1" x14ac:dyDescent="0.25">
      <c r="B108" s="359">
        <v>313</v>
      </c>
      <c r="C108" s="360"/>
      <c r="D108" s="361"/>
      <c r="E108" s="266" t="s">
        <v>85</v>
      </c>
      <c r="F108" s="269">
        <v>79634</v>
      </c>
      <c r="G108" s="270">
        <f>F108</f>
        <v>79634</v>
      </c>
      <c r="H108" s="270">
        <f>H109</f>
        <v>71628.25</v>
      </c>
      <c r="I108" s="312">
        <f t="shared" ref="I108" si="15">H108/G108*100</f>
        <v>89.946819197830081</v>
      </c>
    </row>
    <row r="109" spans="2:9" s="35" customFormat="1" ht="30" customHeight="1" x14ac:dyDescent="0.25">
      <c r="B109" s="356">
        <v>3132</v>
      </c>
      <c r="C109" s="357"/>
      <c r="D109" s="358"/>
      <c r="E109" s="36" t="s">
        <v>188</v>
      </c>
      <c r="F109" s="267">
        <f>F110</f>
        <v>90251</v>
      </c>
      <c r="G109" s="268"/>
      <c r="H109" s="268">
        <v>71628.25</v>
      </c>
      <c r="I109" s="306"/>
    </row>
    <row r="110" spans="2:9" s="271" customFormat="1" ht="30" customHeight="1" x14ac:dyDescent="0.25">
      <c r="B110" s="359">
        <v>32</v>
      </c>
      <c r="C110" s="360"/>
      <c r="D110" s="361"/>
      <c r="E110" s="266" t="s">
        <v>12</v>
      </c>
      <c r="F110" s="269">
        <f>F111+F114+F116</f>
        <v>90251</v>
      </c>
      <c r="G110" s="270">
        <f>F110</f>
        <v>90251</v>
      </c>
      <c r="H110" s="270">
        <f>H111+H114+H116</f>
        <v>51593.07</v>
      </c>
      <c r="I110" s="312">
        <f t="shared" ref="I110:I111" si="16">H110/G110*100</f>
        <v>57.166203144563497</v>
      </c>
    </row>
    <row r="111" spans="2:9" s="271" customFormat="1" ht="30" customHeight="1" x14ac:dyDescent="0.25">
      <c r="B111" s="359">
        <v>321</v>
      </c>
      <c r="C111" s="360"/>
      <c r="D111" s="361"/>
      <c r="E111" s="266" t="s">
        <v>24</v>
      </c>
      <c r="F111" s="269">
        <v>67688</v>
      </c>
      <c r="G111" s="270">
        <f>F111</f>
        <v>67688</v>
      </c>
      <c r="H111" s="270">
        <f>H113</f>
        <v>49913.17</v>
      </c>
      <c r="I111" s="312">
        <f t="shared" si="16"/>
        <v>73.740057321829568</v>
      </c>
    </row>
    <row r="112" spans="2:9" s="274" customFormat="1" ht="30" customHeight="1" x14ac:dyDescent="0.25">
      <c r="B112" s="356">
        <v>3211</v>
      </c>
      <c r="C112" s="357"/>
      <c r="D112" s="358"/>
      <c r="E112" s="36" t="s">
        <v>25</v>
      </c>
      <c r="F112" s="267"/>
      <c r="G112" s="268"/>
      <c r="H112" s="268">
        <v>0</v>
      </c>
      <c r="I112" s="306"/>
    </row>
    <row r="113" spans="2:9" s="35" customFormat="1" ht="30" customHeight="1" x14ac:dyDescent="0.25">
      <c r="B113" s="356">
        <v>3212</v>
      </c>
      <c r="C113" s="357"/>
      <c r="D113" s="358"/>
      <c r="E113" s="36" t="s">
        <v>189</v>
      </c>
      <c r="F113" s="267"/>
      <c r="G113" s="268"/>
      <c r="H113" s="268">
        <v>49913.17</v>
      </c>
      <c r="I113" s="306"/>
    </row>
    <row r="114" spans="2:9" s="271" customFormat="1" ht="30" customHeight="1" x14ac:dyDescent="0.25">
      <c r="B114" s="359">
        <v>323</v>
      </c>
      <c r="C114" s="360"/>
      <c r="D114" s="361"/>
      <c r="E114" s="266" t="s">
        <v>175</v>
      </c>
      <c r="F114" s="269">
        <v>19908</v>
      </c>
      <c r="G114" s="270">
        <f>F114</f>
        <v>19908</v>
      </c>
      <c r="H114" s="270">
        <f>H115</f>
        <v>0</v>
      </c>
      <c r="I114" s="312">
        <f t="shared" ref="I114" si="17">H114/G114*100</f>
        <v>0</v>
      </c>
    </row>
    <row r="115" spans="2:9" s="35" customFormat="1" ht="30" customHeight="1" x14ac:dyDescent="0.25">
      <c r="B115" s="356">
        <v>3237</v>
      </c>
      <c r="C115" s="357"/>
      <c r="D115" s="358"/>
      <c r="E115" s="36" t="s">
        <v>104</v>
      </c>
      <c r="F115" s="267"/>
      <c r="G115" s="268"/>
      <c r="H115" s="268">
        <v>0</v>
      </c>
      <c r="I115" s="306"/>
    </row>
    <row r="116" spans="2:9" s="271" customFormat="1" ht="30" customHeight="1" x14ac:dyDescent="0.25">
      <c r="B116" s="359">
        <v>329</v>
      </c>
      <c r="C116" s="360"/>
      <c r="D116" s="361"/>
      <c r="E116" s="266" t="s">
        <v>179</v>
      </c>
      <c r="F116" s="269">
        <v>2655</v>
      </c>
      <c r="G116" s="270">
        <f>F116</f>
        <v>2655</v>
      </c>
      <c r="H116" s="270">
        <f>SUM(H117:H120)</f>
        <v>1679.9</v>
      </c>
      <c r="I116" s="312">
        <f t="shared" ref="I116" si="18">H116/G116*100</f>
        <v>63.27306967984935</v>
      </c>
    </row>
    <row r="117" spans="2:9" s="35" customFormat="1" ht="30" customHeight="1" x14ac:dyDescent="0.25">
      <c r="B117" s="356">
        <v>3293</v>
      </c>
      <c r="C117" s="357"/>
      <c r="D117" s="358"/>
      <c r="E117" s="36" t="s">
        <v>110</v>
      </c>
      <c r="F117" s="267"/>
      <c r="G117" s="268"/>
      <c r="H117" s="268">
        <v>0</v>
      </c>
      <c r="I117" s="306"/>
    </row>
    <row r="118" spans="2:9" s="35" customFormat="1" ht="30" customHeight="1" x14ac:dyDescent="0.25">
      <c r="B118" s="356">
        <v>3294</v>
      </c>
      <c r="C118" s="357"/>
      <c r="D118" s="358"/>
      <c r="E118" s="36" t="s">
        <v>111</v>
      </c>
      <c r="F118" s="267"/>
      <c r="G118" s="268"/>
      <c r="H118" s="268">
        <v>0</v>
      </c>
      <c r="I118" s="306"/>
    </row>
    <row r="119" spans="2:9" s="35" customFormat="1" ht="30" customHeight="1" x14ac:dyDescent="0.25">
      <c r="B119" s="356">
        <v>3295</v>
      </c>
      <c r="C119" s="357"/>
      <c r="D119" s="358"/>
      <c r="E119" s="36" t="s">
        <v>112</v>
      </c>
      <c r="F119" s="267"/>
      <c r="G119" s="268"/>
      <c r="H119" s="268">
        <v>1679.9</v>
      </c>
      <c r="I119" s="306"/>
    </row>
    <row r="120" spans="2:9" s="35" customFormat="1" ht="30" customHeight="1" x14ac:dyDescent="0.25">
      <c r="B120" s="356">
        <v>3299</v>
      </c>
      <c r="C120" s="357"/>
      <c r="D120" s="358"/>
      <c r="E120" s="36" t="s">
        <v>180</v>
      </c>
      <c r="F120" s="267"/>
      <c r="G120" s="268"/>
      <c r="H120" s="268">
        <v>0</v>
      </c>
      <c r="I120" s="306"/>
    </row>
    <row r="121" spans="2:9" s="291" customFormat="1" ht="30" customHeight="1" x14ac:dyDescent="0.25">
      <c r="B121" s="353" t="s">
        <v>191</v>
      </c>
      <c r="C121" s="354"/>
      <c r="D121" s="355"/>
      <c r="E121" s="280" t="s">
        <v>192</v>
      </c>
      <c r="F121" s="281">
        <f>F122+F134+F146</f>
        <v>43109.270000000004</v>
      </c>
      <c r="G121" s="281">
        <f>F121</f>
        <v>43109.270000000004</v>
      </c>
      <c r="H121" s="282">
        <f>H122+H134+H146</f>
        <v>11890.38</v>
      </c>
      <c r="I121" s="310">
        <f>H121/G121*100</f>
        <v>27.581956270658253</v>
      </c>
    </row>
    <row r="122" spans="2:9" s="271" customFormat="1" ht="30" customHeight="1" x14ac:dyDescent="0.25">
      <c r="B122" s="363" t="s">
        <v>183</v>
      </c>
      <c r="C122" s="364"/>
      <c r="D122" s="365"/>
      <c r="E122" s="284" t="s">
        <v>184</v>
      </c>
      <c r="F122" s="278">
        <f>F123</f>
        <v>15210</v>
      </c>
      <c r="G122" s="279">
        <f>G123</f>
        <v>15210</v>
      </c>
      <c r="H122" s="279">
        <f>H123</f>
        <v>0</v>
      </c>
      <c r="I122" s="311">
        <f t="shared" ref="I122:I124" si="19">H122/G122*100</f>
        <v>0</v>
      </c>
    </row>
    <row r="123" spans="2:9" s="293" customFormat="1" ht="30" customHeight="1" x14ac:dyDescent="0.25">
      <c r="B123" s="359">
        <v>42</v>
      </c>
      <c r="C123" s="360"/>
      <c r="D123" s="361"/>
      <c r="E123" s="292" t="s">
        <v>194</v>
      </c>
      <c r="F123" s="269">
        <f>F124+F130+F132</f>
        <v>15210</v>
      </c>
      <c r="G123" s="270">
        <f>F123</f>
        <v>15210</v>
      </c>
      <c r="H123" s="270">
        <f>H124+H130+H132</f>
        <v>0</v>
      </c>
      <c r="I123" s="312">
        <f t="shared" si="19"/>
        <v>0</v>
      </c>
    </row>
    <row r="124" spans="2:9" s="293" customFormat="1" ht="30" customHeight="1" x14ac:dyDescent="0.25">
      <c r="B124" s="359">
        <v>422</v>
      </c>
      <c r="C124" s="360"/>
      <c r="D124" s="361"/>
      <c r="E124" s="292" t="s">
        <v>195</v>
      </c>
      <c r="F124" s="269">
        <v>14547</v>
      </c>
      <c r="G124" s="270">
        <f>F124</f>
        <v>14547</v>
      </c>
      <c r="H124" s="270">
        <f>SUM(H125:H129)</f>
        <v>0</v>
      </c>
      <c r="I124" s="312">
        <f t="shared" si="19"/>
        <v>0</v>
      </c>
    </row>
    <row r="125" spans="2:9" s="295" customFormat="1" ht="30" customHeight="1" x14ac:dyDescent="0.25">
      <c r="B125" s="356">
        <v>4221</v>
      </c>
      <c r="C125" s="357"/>
      <c r="D125" s="358"/>
      <c r="E125" s="294" t="s">
        <v>121</v>
      </c>
      <c r="F125" s="267"/>
      <c r="G125" s="268"/>
      <c r="H125" s="268">
        <v>0</v>
      </c>
      <c r="I125" s="306"/>
    </row>
    <row r="126" spans="2:9" s="295" customFormat="1" ht="30" customHeight="1" x14ac:dyDescent="0.25">
      <c r="B126" s="356">
        <v>4222</v>
      </c>
      <c r="C126" s="357"/>
      <c r="D126" s="358"/>
      <c r="E126" s="294" t="s">
        <v>122</v>
      </c>
      <c r="F126" s="267"/>
      <c r="G126" s="268"/>
      <c r="H126" s="268">
        <v>0</v>
      </c>
      <c r="I126" s="306"/>
    </row>
    <row r="127" spans="2:9" s="295" customFormat="1" ht="30" customHeight="1" x14ac:dyDescent="0.25">
      <c r="B127" s="356">
        <v>4223</v>
      </c>
      <c r="C127" s="357"/>
      <c r="D127" s="358"/>
      <c r="E127" s="294" t="s">
        <v>123</v>
      </c>
      <c r="F127" s="267"/>
      <c r="G127" s="268"/>
      <c r="H127" s="268">
        <v>0</v>
      </c>
      <c r="I127" s="306"/>
    </row>
    <row r="128" spans="2:9" s="295" customFormat="1" ht="30" customHeight="1" x14ac:dyDescent="0.25">
      <c r="B128" s="356">
        <v>4226</v>
      </c>
      <c r="C128" s="357"/>
      <c r="D128" s="358"/>
      <c r="E128" s="294" t="s">
        <v>124</v>
      </c>
      <c r="F128" s="267"/>
      <c r="G128" s="268"/>
      <c r="H128" s="268">
        <v>0</v>
      </c>
      <c r="I128" s="306"/>
    </row>
    <row r="129" spans="2:9" s="295" customFormat="1" ht="30" customHeight="1" x14ac:dyDescent="0.25">
      <c r="B129" s="356">
        <v>4227</v>
      </c>
      <c r="C129" s="357"/>
      <c r="D129" s="358"/>
      <c r="E129" s="294" t="s">
        <v>125</v>
      </c>
      <c r="F129" s="267"/>
      <c r="G129" s="268"/>
      <c r="H129" s="268">
        <v>0</v>
      </c>
      <c r="I129" s="306"/>
    </row>
    <row r="130" spans="2:9" s="293" customFormat="1" ht="30" customHeight="1" x14ac:dyDescent="0.25">
      <c r="B130" s="359">
        <v>424</v>
      </c>
      <c r="C130" s="360"/>
      <c r="D130" s="361"/>
      <c r="E130" s="292" t="s">
        <v>196</v>
      </c>
      <c r="F130" s="269">
        <v>398</v>
      </c>
      <c r="G130" s="270">
        <f>F130</f>
        <v>398</v>
      </c>
      <c r="H130" s="270">
        <f>H131</f>
        <v>0</v>
      </c>
      <c r="I130" s="312">
        <f t="shared" ref="I130" si="20">H130/G130*100</f>
        <v>0</v>
      </c>
    </row>
    <row r="131" spans="2:9" s="295" customFormat="1" ht="30" customHeight="1" x14ac:dyDescent="0.25">
      <c r="B131" s="356">
        <v>4241</v>
      </c>
      <c r="C131" s="357"/>
      <c r="D131" s="358"/>
      <c r="E131" s="294" t="s">
        <v>127</v>
      </c>
      <c r="F131" s="267"/>
      <c r="G131" s="268"/>
      <c r="H131" s="268">
        <v>0</v>
      </c>
      <c r="I131" s="306"/>
    </row>
    <row r="132" spans="2:9" s="271" customFormat="1" ht="30" customHeight="1" x14ac:dyDescent="0.25">
      <c r="B132" s="388">
        <v>426</v>
      </c>
      <c r="C132" s="389"/>
      <c r="D132" s="390"/>
      <c r="E132" s="21" t="s">
        <v>129</v>
      </c>
      <c r="F132" s="269">
        <v>265</v>
      </c>
      <c r="G132" s="270">
        <f>F132</f>
        <v>265</v>
      </c>
      <c r="H132" s="270">
        <f>H133</f>
        <v>0</v>
      </c>
      <c r="I132" s="312">
        <f t="shared" ref="I132" si="21">H132/G132*100</f>
        <v>0</v>
      </c>
    </row>
    <row r="133" spans="2:9" s="35" customFormat="1" ht="30" customHeight="1" x14ac:dyDescent="0.2">
      <c r="B133" s="366">
        <v>4262</v>
      </c>
      <c r="C133" s="367"/>
      <c r="D133" s="368"/>
      <c r="E133" s="64" t="s">
        <v>129</v>
      </c>
      <c r="F133" s="267"/>
      <c r="G133" s="268"/>
      <c r="H133" s="268">
        <v>0</v>
      </c>
      <c r="I133" s="306"/>
    </row>
    <row r="134" spans="2:9" s="296" customFormat="1" ht="30" customHeight="1" x14ac:dyDescent="0.25">
      <c r="B134" s="391">
        <v>94</v>
      </c>
      <c r="C134" s="392"/>
      <c r="D134" s="393"/>
      <c r="E134" s="301" t="s">
        <v>193</v>
      </c>
      <c r="F134" s="302">
        <f>F135</f>
        <v>25908.27</v>
      </c>
      <c r="G134" s="303">
        <f>F134</f>
        <v>25908.27</v>
      </c>
      <c r="H134" s="303">
        <f>H135</f>
        <v>11890.38</v>
      </c>
      <c r="I134" s="313">
        <f t="shared" ref="I134" si="22">H134/G134*100</f>
        <v>45.894148856716406</v>
      </c>
    </row>
    <row r="135" spans="2:9" s="271" customFormat="1" ht="30" customHeight="1" x14ac:dyDescent="0.25">
      <c r="B135" s="359">
        <v>42</v>
      </c>
      <c r="C135" s="360"/>
      <c r="D135" s="361"/>
      <c r="E135" s="292" t="s">
        <v>194</v>
      </c>
      <c r="F135" s="269">
        <f>F136+F142+F144</f>
        <v>25908.27</v>
      </c>
      <c r="G135" s="270">
        <f>F135</f>
        <v>25908.27</v>
      </c>
      <c r="H135" s="270">
        <f>H136+H142+H144</f>
        <v>11890.38</v>
      </c>
      <c r="I135" s="312"/>
    </row>
    <row r="136" spans="2:9" s="271" customFormat="1" ht="30" customHeight="1" x14ac:dyDescent="0.25">
      <c r="B136" s="359">
        <v>422</v>
      </c>
      <c r="C136" s="360"/>
      <c r="D136" s="361"/>
      <c r="E136" s="292" t="s">
        <v>195</v>
      </c>
      <c r="F136" s="269">
        <v>23418.27</v>
      </c>
      <c r="G136" s="270">
        <f>F136</f>
        <v>23418.27</v>
      </c>
      <c r="H136" s="270">
        <f>SUM(H137:H141)</f>
        <v>11369.96</v>
      </c>
      <c r="I136" s="312">
        <f t="shared" ref="I136" si="23">H136/G136*100</f>
        <v>48.551665003435346</v>
      </c>
    </row>
    <row r="137" spans="2:9" s="35" customFormat="1" ht="30" customHeight="1" x14ac:dyDescent="0.25">
      <c r="B137" s="356">
        <v>4221</v>
      </c>
      <c r="C137" s="357"/>
      <c r="D137" s="358"/>
      <c r="E137" s="294" t="s">
        <v>121</v>
      </c>
      <c r="F137" s="267"/>
      <c r="G137" s="268"/>
      <c r="H137" s="268">
        <v>3206.14</v>
      </c>
      <c r="I137" s="306"/>
    </row>
    <row r="138" spans="2:9" s="35" customFormat="1" ht="30" customHeight="1" x14ac:dyDescent="0.25">
      <c r="B138" s="356">
        <v>4222</v>
      </c>
      <c r="C138" s="357"/>
      <c r="D138" s="358"/>
      <c r="E138" s="294" t="s">
        <v>122</v>
      </c>
      <c r="F138" s="267"/>
      <c r="G138" s="268"/>
      <c r="H138" s="268">
        <v>0</v>
      </c>
      <c r="I138" s="306"/>
    </row>
    <row r="139" spans="2:9" s="35" customFormat="1" ht="30" customHeight="1" x14ac:dyDescent="0.25">
      <c r="B139" s="356">
        <v>4223</v>
      </c>
      <c r="C139" s="357"/>
      <c r="D139" s="358"/>
      <c r="E139" s="294" t="s">
        <v>123</v>
      </c>
      <c r="F139" s="267"/>
      <c r="G139" s="268"/>
      <c r="H139" s="268">
        <v>0</v>
      </c>
      <c r="I139" s="306"/>
    </row>
    <row r="140" spans="2:9" s="35" customFormat="1" ht="30" customHeight="1" x14ac:dyDescent="0.25">
      <c r="B140" s="356">
        <v>4226</v>
      </c>
      <c r="C140" s="357"/>
      <c r="D140" s="358"/>
      <c r="E140" s="294" t="s">
        <v>124</v>
      </c>
      <c r="F140" s="267"/>
      <c r="G140" s="268"/>
      <c r="H140" s="268">
        <v>7619.18</v>
      </c>
      <c r="I140" s="306"/>
    </row>
    <row r="141" spans="2:9" s="35" customFormat="1" ht="30" customHeight="1" x14ac:dyDescent="0.25">
      <c r="B141" s="356">
        <v>4227</v>
      </c>
      <c r="C141" s="357"/>
      <c r="D141" s="358"/>
      <c r="E141" s="294" t="s">
        <v>125</v>
      </c>
      <c r="F141" s="267"/>
      <c r="G141" s="268"/>
      <c r="H141" s="268">
        <v>544.64</v>
      </c>
      <c r="I141" s="306"/>
    </row>
    <row r="142" spans="2:9" s="271" customFormat="1" ht="30" customHeight="1" x14ac:dyDescent="0.25">
      <c r="B142" s="359">
        <v>424</v>
      </c>
      <c r="C142" s="360"/>
      <c r="D142" s="361"/>
      <c r="E142" s="292" t="s">
        <v>196</v>
      </c>
      <c r="F142" s="269">
        <v>1163</v>
      </c>
      <c r="G142" s="270">
        <f>F142</f>
        <v>1163</v>
      </c>
      <c r="H142" s="270">
        <f>H143</f>
        <v>520.41999999999996</v>
      </c>
      <c r="I142" s="312">
        <f t="shared" ref="I142" si="24">H142/G142*100</f>
        <v>44.748065348237311</v>
      </c>
    </row>
    <row r="143" spans="2:9" s="35" customFormat="1" ht="30" customHeight="1" x14ac:dyDescent="0.25">
      <c r="B143" s="356">
        <v>4241</v>
      </c>
      <c r="C143" s="357"/>
      <c r="D143" s="358"/>
      <c r="E143" s="294" t="s">
        <v>127</v>
      </c>
      <c r="F143" s="267"/>
      <c r="G143" s="268"/>
      <c r="H143" s="268">
        <v>520.41999999999996</v>
      </c>
      <c r="I143" s="306"/>
    </row>
    <row r="144" spans="2:9" s="271" customFormat="1" ht="30" customHeight="1" x14ac:dyDescent="0.25">
      <c r="B144" s="388">
        <v>426</v>
      </c>
      <c r="C144" s="389"/>
      <c r="D144" s="390"/>
      <c r="E144" s="21" t="s">
        <v>129</v>
      </c>
      <c r="F144" s="269">
        <v>1327</v>
      </c>
      <c r="G144" s="270">
        <f>F144</f>
        <v>1327</v>
      </c>
      <c r="H144" s="270">
        <f>H145</f>
        <v>0</v>
      </c>
      <c r="I144" s="312">
        <f t="shared" ref="I144" si="25">H144/G144*100</f>
        <v>0</v>
      </c>
    </row>
    <row r="145" spans="2:9" s="35" customFormat="1" ht="30" customHeight="1" x14ac:dyDescent="0.2">
      <c r="B145" s="366">
        <v>4262</v>
      </c>
      <c r="C145" s="367"/>
      <c r="D145" s="368"/>
      <c r="E145" s="64" t="s">
        <v>129</v>
      </c>
      <c r="F145" s="267"/>
      <c r="G145" s="268"/>
      <c r="H145" s="268">
        <v>0</v>
      </c>
      <c r="I145" s="306"/>
    </row>
    <row r="146" spans="2:9" s="300" customFormat="1" ht="30" customHeight="1" x14ac:dyDescent="0.25">
      <c r="B146" s="400" t="s">
        <v>190</v>
      </c>
      <c r="C146" s="401"/>
      <c r="D146" s="402"/>
      <c r="E146" s="297" t="s">
        <v>160</v>
      </c>
      <c r="F146" s="298">
        <f>F147</f>
        <v>1991</v>
      </c>
      <c r="G146" s="299">
        <f>F146</f>
        <v>1991</v>
      </c>
      <c r="H146" s="299">
        <f>H147</f>
        <v>0</v>
      </c>
      <c r="I146" s="311">
        <f t="shared" ref="I146" si="26">H146/G146*100</f>
        <v>0</v>
      </c>
    </row>
    <row r="147" spans="2:9" s="271" customFormat="1" ht="30" customHeight="1" x14ac:dyDescent="0.25">
      <c r="B147" s="359">
        <v>42</v>
      </c>
      <c r="C147" s="360"/>
      <c r="D147" s="361"/>
      <c r="E147" s="292" t="s">
        <v>194</v>
      </c>
      <c r="F147" s="269">
        <f>F148</f>
        <v>1991</v>
      </c>
      <c r="G147" s="270">
        <f>F147</f>
        <v>1991</v>
      </c>
      <c r="H147" s="270">
        <f>H148</f>
        <v>0</v>
      </c>
      <c r="I147" s="312">
        <f t="shared" ref="I147:I148" si="27">H147/G147*100</f>
        <v>0</v>
      </c>
    </row>
    <row r="148" spans="2:9" s="271" customFormat="1" ht="30" customHeight="1" x14ac:dyDescent="0.25">
      <c r="B148" s="379">
        <v>422</v>
      </c>
      <c r="C148" s="380"/>
      <c r="D148" s="381"/>
      <c r="E148" s="292" t="s">
        <v>195</v>
      </c>
      <c r="F148" s="270">
        <v>1991</v>
      </c>
      <c r="G148" s="270">
        <f>F148</f>
        <v>1991</v>
      </c>
      <c r="H148" s="270">
        <v>0</v>
      </c>
      <c r="I148" s="317">
        <f t="shared" si="27"/>
        <v>0</v>
      </c>
    </row>
    <row r="149" spans="2:9" s="35" customFormat="1" ht="30" customHeight="1" thickBot="1" x14ac:dyDescent="0.3">
      <c r="B149" s="382">
        <v>4226</v>
      </c>
      <c r="C149" s="383"/>
      <c r="D149" s="384"/>
      <c r="E149" s="316" t="s">
        <v>124</v>
      </c>
      <c r="F149" s="314"/>
      <c r="G149" s="315"/>
      <c r="H149" s="315"/>
      <c r="I149" s="318"/>
    </row>
  </sheetData>
  <mergeCells count="146">
    <mergeCell ref="B137:D137"/>
    <mergeCell ref="B136:D136"/>
    <mergeCell ref="B135:D135"/>
    <mergeCell ref="B146:D146"/>
    <mergeCell ref="B145:D145"/>
    <mergeCell ref="B144:D144"/>
    <mergeCell ref="B143:D143"/>
    <mergeCell ref="B142:D142"/>
    <mergeCell ref="B141:D141"/>
    <mergeCell ref="B140:D140"/>
    <mergeCell ref="B139:D139"/>
    <mergeCell ref="B138:D138"/>
    <mergeCell ref="B96:D96"/>
    <mergeCell ref="B100:D100"/>
    <mergeCell ref="B99:D99"/>
    <mergeCell ref="B115:D115"/>
    <mergeCell ref="B114:D114"/>
    <mergeCell ref="B113:D113"/>
    <mergeCell ref="B111:D111"/>
    <mergeCell ref="B110:D110"/>
    <mergeCell ref="B120:D120"/>
    <mergeCell ref="B119:D119"/>
    <mergeCell ref="B118:D118"/>
    <mergeCell ref="B117:D117"/>
    <mergeCell ref="B116:D116"/>
    <mergeCell ref="B131:D131"/>
    <mergeCell ref="B130:D130"/>
    <mergeCell ref="B129:D129"/>
    <mergeCell ref="B128:D128"/>
    <mergeCell ref="B127:D127"/>
    <mergeCell ref="B126:D126"/>
    <mergeCell ref="B125:D125"/>
    <mergeCell ref="B124:D124"/>
    <mergeCell ref="B123:D123"/>
    <mergeCell ref="B61:D61"/>
    <mergeCell ref="B62:D62"/>
    <mergeCell ref="B60:D60"/>
    <mergeCell ref="B82:D82"/>
    <mergeCell ref="B84:D84"/>
    <mergeCell ref="B98:D98"/>
    <mergeCell ref="B97:D97"/>
    <mergeCell ref="B89:D89"/>
    <mergeCell ref="B88:D88"/>
    <mergeCell ref="B87:D87"/>
    <mergeCell ref="B86:D86"/>
    <mergeCell ref="B90:D90"/>
    <mergeCell ref="B91:D91"/>
    <mergeCell ref="B92:D92"/>
    <mergeCell ref="B93:D93"/>
    <mergeCell ref="B94:D94"/>
    <mergeCell ref="B95:D95"/>
    <mergeCell ref="B85:D85"/>
    <mergeCell ref="B83:D83"/>
    <mergeCell ref="B73:D73"/>
    <mergeCell ref="B72:D72"/>
    <mergeCell ref="B71:D71"/>
    <mergeCell ref="B70:D70"/>
    <mergeCell ref="B69:D69"/>
    <mergeCell ref="B63:D63"/>
    <mergeCell ref="B64:D64"/>
    <mergeCell ref="B68:D68"/>
    <mergeCell ref="B67:D67"/>
    <mergeCell ref="B66:D66"/>
    <mergeCell ref="B65:D65"/>
    <mergeCell ref="B109:D109"/>
    <mergeCell ref="B108:D108"/>
    <mergeCell ref="B107:D107"/>
    <mergeCell ref="B106:D106"/>
    <mergeCell ref="B105:D105"/>
    <mergeCell ref="B77:D77"/>
    <mergeCell ref="B76:D76"/>
    <mergeCell ref="B75:D75"/>
    <mergeCell ref="B74:D74"/>
    <mergeCell ref="B104:D104"/>
    <mergeCell ref="B103:D103"/>
    <mergeCell ref="B102:D102"/>
    <mergeCell ref="B59:D59"/>
    <mergeCell ref="B58:D58"/>
    <mergeCell ref="B57:D57"/>
    <mergeCell ref="B56:D56"/>
    <mergeCell ref="B37:D37"/>
    <mergeCell ref="B36:D36"/>
    <mergeCell ref="B35:D35"/>
    <mergeCell ref="B34:D34"/>
    <mergeCell ref="B33:D33"/>
    <mergeCell ref="B39:D39"/>
    <mergeCell ref="B38:D38"/>
    <mergeCell ref="B49:D49"/>
    <mergeCell ref="B48:D48"/>
    <mergeCell ref="B47:D47"/>
    <mergeCell ref="B46:D46"/>
    <mergeCell ref="B45:D45"/>
    <mergeCell ref="B55:D55"/>
    <mergeCell ref="B54:D54"/>
    <mergeCell ref="B53:D53"/>
    <mergeCell ref="B52:D52"/>
    <mergeCell ref="B50:D50"/>
    <mergeCell ref="B51:D51"/>
    <mergeCell ref="B32:D32"/>
    <mergeCell ref="B31:D31"/>
    <mergeCell ref="B44:D44"/>
    <mergeCell ref="B43:D43"/>
    <mergeCell ref="B42:D42"/>
    <mergeCell ref="B148:D148"/>
    <mergeCell ref="B149:D149"/>
    <mergeCell ref="B147:D147"/>
    <mergeCell ref="B9:D9"/>
    <mergeCell ref="B121:D121"/>
    <mergeCell ref="B132:D132"/>
    <mergeCell ref="B134:D134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101:D101"/>
    <mergeCell ref="B81:D81"/>
    <mergeCell ref="B29:D29"/>
    <mergeCell ref="B80:D80"/>
    <mergeCell ref="B79:D79"/>
    <mergeCell ref="B78:D78"/>
    <mergeCell ref="B112:D112"/>
    <mergeCell ref="B2:I2"/>
    <mergeCell ref="B122:D122"/>
    <mergeCell ref="B133:D133"/>
    <mergeCell ref="B4:I4"/>
    <mergeCell ref="B6:E6"/>
    <mergeCell ref="B7:E7"/>
    <mergeCell ref="B8:D8"/>
    <mergeCell ref="B21:D21"/>
    <mergeCell ref="B22:D22"/>
    <mergeCell ref="B23:D23"/>
    <mergeCell ref="B24:D24"/>
    <mergeCell ref="B25:D25"/>
    <mergeCell ref="B26:D26"/>
    <mergeCell ref="B27:D27"/>
    <mergeCell ref="B28:D28"/>
    <mergeCell ref="B41:D41"/>
    <mergeCell ref="B30:D30"/>
    <mergeCell ref="B40:D40"/>
  </mergeCells>
  <pageMargins left="0.7" right="0.7" top="0.75" bottom="0.75" header="0.3" footer="0.3"/>
  <pageSetup paperSize="9" scale="73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</cp:lastModifiedBy>
  <cp:lastPrinted>2024-03-08T09:16:07Z</cp:lastPrinted>
  <dcterms:created xsi:type="dcterms:W3CDTF">2022-08-12T12:51:27Z</dcterms:created>
  <dcterms:modified xsi:type="dcterms:W3CDTF">2024-03-19T10:00:56Z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