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LP(R)FP-Ril 4.razina " sheetId="1" r:id="rId1"/>
    <sheet name="JLP(R)FP-Ril" sheetId="2" r:id="rId2"/>
    <sheet name="JLP(R)S FP PiP 1 2022." sheetId="3" r:id="rId3"/>
    <sheet name="JLP(R)S FP-PiP2 2023.-2024." sheetId="4" r:id="rId4"/>
    <sheet name="OPĆI DIO PRORAČUNA" sheetId="5" r:id="rId5"/>
    <sheet name="REKAPITULACIJ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<sst xmlns="http://schemas.openxmlformats.org/spreadsheetml/2006/main" count="390" uniqueCount="235">
  <si>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</si>
  <si>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</si>
  <si>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</si>
  <si>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</si>
  <si>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</si>
  <si>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</si>
  <si>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</si>
  <si>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</si>
  <si>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</si>
  <si>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</si>
  <si>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</si>
  <si>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</si>
  <si>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</si>
  <si>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</si>
  <si>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</si>
  <si>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</si>
  <si>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</si>
  <si>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</si>
  <si>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</si>
  <si>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</si>
  <si>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</si>
  <si>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</si>
  <si>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</si>
  <si>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</si>
  <si>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</si>
  <si>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</si>
  <si>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</si>
  <si>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</si>
  <si>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</si>
  <si>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</si>
  <si>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</si>
  <si>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</si>
  <si>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</si>
  <si>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</si>
  <si>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</si>
  <si>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</si>
  <si>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</si>
  <si>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</si>
  <si>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</si>
  <si>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</si>
  <si>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</si>
  <si>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</si>
  <si>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</si>
  <si>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</si>
  <si>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</si>
  <si>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</si>
  <si>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</si>
  <si>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</si>
  <si>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</si>
  <si>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</si>
  <si>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</si>
  <si>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</si>
  <si>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</si>
  <si>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</si>
  <si>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</si>
  <si>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</si>
  <si>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</si>
  <si>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</si>
  <si>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</si>
  <si>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</si>
  <si>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</si>
  <si>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</si>
  <si>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</si>
  <si>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</si>
  <si>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</si>
  <si>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</si>
  <si>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</si>
  <si>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</si>
  <si>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</si>
  <si>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</si>
  <si>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</si>
  <si>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</si>
  <si>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</si>
  <si>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</si>
  <si>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</si>
  <si>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</si>
  <si>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</si>
  <si>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</si>
  <si>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</si>
  <si>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</si>
  <si>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</si>
  <si>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</si>
  <si>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</si>
  <si>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</si>
  <si>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</si>
  <si>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</si>
  <si>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</si>
  <si>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</si>
  <si>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</si>
  <si>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</si>
  <si>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</si>
  <si>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</si>
  <si>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</si>
  <si>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</si>
  <si>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</si>
  <si>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</si>
  <si>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</si>
  <si>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</si>
  <si>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</si>
  <si>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</si>
  <si>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</si>
  <si>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</si>
  <si>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</si>
  <si>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</si>
  <si>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</si>
  <si>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</si>
  <si>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</si>
  <si>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</si>
  <si>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</si>
  <si>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</si>
  <si>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</si>
  <si>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</si>
  <si>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</si>
  <si>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</si>
  <si>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</si>
  <si>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</si>
  <si>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</si>
  <si>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</si>
  <si>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</si>
  <si>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</si>
  <si>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</si>
  <si>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</si>
  <si>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</si>
  <si>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</si>
  <si>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</si>
  <si>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</si>
  <si>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</si>
  <si>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</si>
  <si>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</si>
  <si>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</si>
  <si>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</si>
  <si>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</si>
  <si>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</si>
  <si>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</si>
  <si>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</si>
  <si>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</si>
  <si>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</si>
  <si>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</si>
  <si>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UKUPAN DONOS VIŠKA/MANJKA IZ PRETHODNE(IH) GODINA</t>
  </si>
  <si>
    <t>NOVI PLAN</t>
  </si>
  <si>
    <t>Izmjene i dopune</t>
  </si>
  <si>
    <t>* AZZO</t>
  </si>
  <si>
    <t>povećanje/smanjnje</t>
  </si>
  <si>
    <t>Pomoći temeljem prijenosa EU sredstava 638</t>
  </si>
  <si>
    <t>2022.</t>
  </si>
  <si>
    <t>Višak prihoda poslovanja</t>
  </si>
  <si>
    <t xml:space="preserve">Višak prihoda poslovanja            </t>
  </si>
  <si>
    <t>Preneseni višak prihoda  podskupina 922</t>
  </si>
  <si>
    <t>preneseni višak prihoda podskupina 922</t>
  </si>
  <si>
    <t>PRIHODI I PRIMICI</t>
  </si>
  <si>
    <t>Račun</t>
  </si>
  <si>
    <t>Povećanje/ Smanjenje</t>
  </si>
  <si>
    <t>Pomoći iz proračuna</t>
  </si>
  <si>
    <t>633</t>
  </si>
  <si>
    <t>Pomoći od ostalih subjekata unutar općeg proračuna- HZZ</t>
  </si>
  <si>
    <t>634</t>
  </si>
  <si>
    <t>Pomoći pror.koris.iz proračuna koji im nije nadležan-MZOŠ</t>
  </si>
  <si>
    <t>636</t>
  </si>
  <si>
    <t>Pomoći pror.koris.iz proračuna koji im nije nadležan-AZZO</t>
  </si>
  <si>
    <t>Pomoći pror.koris.iz proračuna koji im nije nadležan-OPĆINE</t>
  </si>
  <si>
    <t>Pomoći iz drž. proračuna temeljem prijenosa EU sredstava</t>
  </si>
  <si>
    <t>638</t>
  </si>
  <si>
    <t xml:space="preserve">Prihodi od financijske imovine     </t>
  </si>
  <si>
    <t xml:space="preserve">Prihodi po posebnim propisima     </t>
  </si>
  <si>
    <t>Prihodi od prodaje proizvoda i roba te pruženih usluga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</si>
  <si>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</si>
  <si>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</si>
  <si>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</si>
  <si>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</si>
  <si>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</si>
  <si>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Višak iz prethodne godine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</si>
  <si>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</si>
  <si>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</si>
  <si>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</si>
  <si>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</si>
  <si>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</si>
  <si>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Rashodi za materijal i energiju</t>
  </si>
  <si>
    <t>Rashodi za usluge</t>
  </si>
  <si>
    <t>Naknade troškova osobama van radnog odnosa</t>
  </si>
  <si>
    <t>Ostali nespomenuti troškovi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</si>
  <si>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</si>
  <si>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</si>
  <si>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</si>
  <si>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</si>
  <si>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</si>
  <si>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</si>
  <si>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</si>
  <si>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Osnova za obavljenu izmjenu i dopunu Financijskog plana su:</t>
  </si>
  <si>
    <t>Voditelj računovodstva: Ivana Vrhar</t>
  </si>
  <si>
    <t xml:space="preserve"> Procjena 2023.</t>
  </si>
  <si>
    <t>Lokalna uprava procjena 2023.</t>
  </si>
  <si>
    <t>Procjena 2023.</t>
  </si>
  <si>
    <t>2023.</t>
  </si>
  <si>
    <t>Projekcija plana za 2023.</t>
  </si>
  <si>
    <t>DIO VIŠKA/MANJKA I PRETHODNE(IH) GODINA KOJI ĆE SE POKRITI/RASPOREDITI U RAZDOBLJU 2021.</t>
  </si>
  <si>
    <t>Plan za  2022.</t>
  </si>
  <si>
    <t>Procjena 2024.</t>
  </si>
  <si>
    <t>Plan za 2022.</t>
  </si>
  <si>
    <t xml:space="preserve"> Procjena 2024.</t>
  </si>
  <si>
    <t>Lokalna uprava procjena 2024.</t>
  </si>
  <si>
    <t xml:space="preserve">Financijski plan - Plan rashoda i izdataka 2022. i procijene 2023. i 2024. </t>
  </si>
  <si>
    <t>Financijski plan za  2022.</t>
  </si>
  <si>
    <t>Plan 2022.</t>
  </si>
  <si>
    <t>Ukupno prihodi i primici za 2022.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</si>
  <si>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2022. godinu na razini podskupine računa (treća razina računskog plana). </t>
    </r>
  </si>
  <si>
    <t xml:space="preserve"> FINANCIJSKI PLAN - Procjena prihoda i primitaka za 2023. i  2024.</t>
  </si>
  <si>
    <t>Ukupno prihodi i primici za 2023. i 2024.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</si>
  <si>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2023. godinu i 2024. godinu na razini skupine (druga razina računskog plana).</t>
    </r>
  </si>
  <si>
    <t>2024.</t>
  </si>
  <si>
    <t xml:space="preserve"> FINANCIJSKI PLAN UMJETNIČKE ŠKOLE BELI MANASTIR ZA 2022. I PROJEKCIJA PLANA ZA 2023. I 2024. GODINU</t>
  </si>
  <si>
    <t>Projekcija plana za 2024.</t>
  </si>
  <si>
    <t xml:space="preserve">Plan za 2022. </t>
  </si>
  <si>
    <t xml:space="preserve">Novi Plan 2022/ Izmjene </t>
  </si>
  <si>
    <t>Izmjenjeni i dopunjeni plan za 2022.</t>
  </si>
  <si>
    <t>Predsjednik ŠO: Goran Jurić</t>
  </si>
  <si>
    <t xml:space="preserve"> Financijski plana - Plan rashoda i izdataka 2022. i procjene 2023. i 2024. </t>
  </si>
  <si>
    <t>Ravnateljica:  Zrinka Barić</t>
  </si>
  <si>
    <t>KLASA: 400-04/22-01/01</t>
  </si>
  <si>
    <t>III. IZMJENE I DOPUNE</t>
  </si>
  <si>
    <t xml:space="preserve"> FINANCIJSKI PLAN - Plan prihoda i primitaka za 2022.- III. IZMJENE I DOPUNE</t>
  </si>
  <si>
    <t>OPĆI DIO III. IZMJENE I DOPUNE</t>
  </si>
  <si>
    <t>III. IZMJENE I DOPUNE FINANCIJSKOG PLANA ZA 2022. GODINU</t>
  </si>
  <si>
    <t>27.10.2022.</t>
  </si>
  <si>
    <t>a. rebalans proračun Grada Belog Manastira</t>
  </si>
  <si>
    <t>b. rebalans proračun prihoda po posebnim namjenama</t>
  </si>
  <si>
    <t>c. rebalans prenesenog viška UŠBM</t>
  </si>
  <si>
    <t>Beli Manastir, listopad 2022.g.</t>
  </si>
  <si>
    <t>URBROJ: 2100-1-8-22-6</t>
  </si>
  <si>
    <t>Ministarstvo znanosti i obrazovanja                        5.8.</t>
  </si>
  <si>
    <t>Lokalna uprava          1.1.</t>
  </si>
  <si>
    <t>Vlastiti prihodi  1.6.</t>
  </si>
  <si>
    <t>Prihodi za posebne namjene  4.7.</t>
  </si>
  <si>
    <t>Višak prihoda poslovanja  4.7.</t>
  </si>
  <si>
    <t>Pomoći   5.8.</t>
  </si>
  <si>
    <t>Donacije  6.1.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</si>
</sst>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0.0000"/>
  </numFmts>
  <fonts count="7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4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shrinkToFit="1"/>
    </xf>
    <xf numFmtId="0" fontId="3" fillId="33" borderId="12" xfId="0" applyNumberFormat="1" applyFont="1" applyFill="1" applyBorder="1" applyAlignment="1">
      <alignment horizontal="center" wrapText="1" shrinkToFit="1"/>
    </xf>
    <xf numFmtId="3" fontId="6" fillId="33" borderId="1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3" fontId="6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33" borderId="14" xfId="64" applyNumberFormat="1" applyFont="1" applyFill="1" applyBorder="1" applyAlignment="1">
      <alignment horizontal="right"/>
    </xf>
    <xf numFmtId="4" fontId="3" fillId="0" borderId="14" xfId="0" applyNumberFormat="1" applyFont="1" applyBorder="1" applyAlignment="1" quotePrefix="1">
      <alignment horizontal="right" wrapText="1"/>
    </xf>
    <xf numFmtId="4" fontId="3" fillId="34" borderId="14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right" vertical="center" wrapText="1"/>
    </xf>
    <xf numFmtId="0" fontId="1" fillId="1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0" fillId="0" borderId="0" xfId="0" applyFont="1" applyAlignment="1">
      <alignment/>
    </xf>
    <xf numFmtId="0" fontId="20" fillId="36" borderId="16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8" fillId="1" borderId="18" xfId="0" applyFont="1" applyFill="1" applyBorder="1" applyAlignment="1">
      <alignment horizontal="center"/>
    </xf>
    <xf numFmtId="0" fontId="8" fillId="1" borderId="19" xfId="0" applyFont="1" applyFill="1" applyBorder="1" applyAlignment="1">
      <alignment horizontal="right" vertical="center" wrapText="1"/>
    </xf>
    <xf numFmtId="0" fontId="8" fillId="1" borderId="20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4" xfId="0" applyNumberFormat="1" applyFont="1" applyFill="1" applyBorder="1" applyAlignment="1">
      <alignment horizontal="center"/>
    </xf>
    <xf numFmtId="0" fontId="3" fillId="38" borderId="14" xfId="0" applyNumberFormat="1" applyFont="1" applyFill="1" applyBorder="1" applyAlignment="1" quotePrefix="1">
      <alignment horizontal="center" vertical="justify"/>
    </xf>
    <xf numFmtId="3" fontId="3" fillId="38" borderId="14" xfId="0" applyNumberFormat="1" applyFont="1" applyFill="1" applyBorder="1" applyAlignment="1">
      <alignment/>
    </xf>
    <xf numFmtId="0" fontId="3" fillId="38" borderId="31" xfId="0" applyNumberFormat="1" applyFont="1" applyFill="1" applyBorder="1" applyAlignment="1" quotePrefix="1">
      <alignment horizontal="center" vertical="center" wrapText="1"/>
    </xf>
    <xf numFmtId="0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 quotePrefix="1">
      <alignment horizontal="center" vertical="center" wrapText="1"/>
    </xf>
    <xf numFmtId="3" fontId="3" fillId="38" borderId="33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29" fillId="0" borderId="0" xfId="0" applyNumberFormat="1" applyFont="1" applyAlignment="1">
      <alignment/>
    </xf>
    <xf numFmtId="0" fontId="74" fillId="39" borderId="34" xfId="0" applyNumberFormat="1" applyFont="1" applyFill="1" applyBorder="1" applyAlignment="1" quotePrefix="1">
      <alignment horizontal="left" vertical="center" wrapText="1"/>
    </xf>
    <xf numFmtId="0" fontId="74" fillId="39" borderId="15" xfId="0" applyNumberFormat="1" applyFont="1" applyFill="1" applyBorder="1" applyAlignment="1">
      <alignment horizontal="center" vertical="center" wrapText="1"/>
    </xf>
    <xf numFmtId="3" fontId="74" fillId="39" borderId="15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4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3" fillId="36" borderId="13" xfId="0" applyNumberFormat="1" applyFont="1" applyFill="1" applyBorder="1" applyAlignment="1">
      <alignment horizontal="center" wrapText="1"/>
    </xf>
    <xf numFmtId="3" fontId="3" fillId="36" borderId="13" xfId="0" applyNumberFormat="1" applyFont="1" applyFill="1" applyBorder="1" applyAlignment="1">
      <alignment wrapText="1"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3" fontId="6" fillId="38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 wrapText="1"/>
    </xf>
    <xf numFmtId="3" fontId="6" fillId="33" borderId="3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74" fillId="39" borderId="34" xfId="0" applyNumberFormat="1" applyFont="1" applyFill="1" applyBorder="1" applyAlignment="1">
      <alignment horizontal="left"/>
    </xf>
    <xf numFmtId="3" fontId="75" fillId="39" borderId="15" xfId="0" applyNumberFormat="1" applyFont="1" applyFill="1" applyBorder="1" applyAlignment="1">
      <alignment horizontal="center"/>
    </xf>
    <xf numFmtId="3" fontId="75" fillId="39" borderId="15" xfId="0" applyNumberFormat="1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4" fontId="3" fillId="36" borderId="14" xfId="0" applyNumberFormat="1" applyFont="1" applyFill="1" applyBorder="1" applyAlignment="1">
      <alignment horizontal="right"/>
    </xf>
    <xf numFmtId="4" fontId="3" fillId="37" borderId="14" xfId="64" applyNumberFormat="1" applyFont="1" applyFill="1" applyBorder="1" applyAlignment="1">
      <alignment horizontal="right"/>
    </xf>
    <xf numFmtId="0" fontId="3" fillId="33" borderId="35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5" xfId="0" applyNumberFormat="1" applyFont="1" applyFill="1" applyBorder="1" applyAlignment="1">
      <alignment horizontal="center" wrapText="1" shrinkToFit="1"/>
    </xf>
    <xf numFmtId="0" fontId="3" fillId="36" borderId="39" xfId="0" applyNumberFormat="1" applyFont="1" applyFill="1" applyBorder="1" applyAlignment="1">
      <alignment horizontal="center" vertical="center" wrapText="1"/>
    </xf>
    <xf numFmtId="3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 quotePrefix="1">
      <alignment horizontal="left" vertical="center" wrapText="1"/>
    </xf>
    <xf numFmtId="0" fontId="3" fillId="36" borderId="40" xfId="0" applyNumberFormat="1" applyFont="1" applyFill="1" applyBorder="1" applyAlignment="1">
      <alignment horizontal="left"/>
    </xf>
    <xf numFmtId="0" fontId="3" fillId="36" borderId="39" xfId="0" applyNumberFormat="1" applyFont="1" applyFill="1" applyBorder="1" applyAlignment="1">
      <alignment horizontal="center"/>
    </xf>
    <xf numFmtId="3" fontId="3" fillId="36" borderId="39" xfId="0" applyNumberFormat="1" applyFont="1" applyFill="1" applyBorder="1" applyAlignment="1">
      <alignment/>
    </xf>
    <xf numFmtId="0" fontId="8" fillId="33" borderId="41" xfId="0" applyFont="1" applyFill="1" applyBorder="1" applyAlignment="1">
      <alignment horizont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 quotePrefix="1">
      <alignment horizontal="center" vertical="center" wrapText="1"/>
    </xf>
    <xf numFmtId="0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 quotePrefix="1">
      <alignment horizontal="center" vertical="center" wrapText="1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 wrapText="1"/>
    </xf>
    <xf numFmtId="3" fontId="6" fillId="33" borderId="39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3" fillId="37" borderId="33" xfId="0" applyNumberFormat="1" applyFont="1" applyFill="1" applyBorder="1" applyAlignment="1" quotePrefix="1">
      <alignment horizontal="center" vertical="center" wrapText="1"/>
    </xf>
    <xf numFmtId="3" fontId="3" fillId="37" borderId="44" xfId="0" applyNumberFormat="1" applyFont="1" applyFill="1" applyBorder="1" applyAlignment="1" quotePrefix="1">
      <alignment horizontal="center" vertical="center" wrapText="1"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3" fillId="33" borderId="48" xfId="0" applyNumberFormat="1" applyFont="1" applyFill="1" applyBorder="1" applyAlignment="1">
      <alignment horizontal="center"/>
    </xf>
    <xf numFmtId="3" fontId="10" fillId="0" borderId="47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38" borderId="24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 quotePrefix="1">
      <alignment horizontal="center" vertical="justify"/>
    </xf>
    <xf numFmtId="3" fontId="3" fillId="38" borderId="12" xfId="0" applyNumberFormat="1" applyFont="1" applyFill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 wrapText="1"/>
    </xf>
    <xf numFmtId="3" fontId="18" fillId="0" borderId="0" xfId="0" applyNumberFormat="1" applyFont="1" applyAlignment="1" quotePrefix="1">
      <alignment horizontal="center" vertical="center" wrapText="1"/>
    </xf>
    <xf numFmtId="4" fontId="1" fillId="0" borderId="14" xfId="0" applyNumberFormat="1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3" fontId="3" fillId="36" borderId="14" xfId="0" applyNumberFormat="1" applyFont="1" applyFill="1" applyBorder="1" applyAlignment="1">
      <alignment horizontal="center" vertical="center"/>
    </xf>
    <xf numFmtId="4" fontId="74" fillId="39" borderId="15" xfId="0" applyNumberFormat="1" applyFont="1" applyFill="1" applyBorder="1" applyAlignment="1">
      <alignment horizontal="center" vertical="center" wrapText="1"/>
    </xf>
    <xf numFmtId="4" fontId="3" fillId="36" borderId="15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3" fontId="18" fillId="0" borderId="0" xfId="0" applyNumberFormat="1" applyFont="1" applyAlignment="1">
      <alignment vertical="center"/>
    </xf>
    <xf numFmtId="4" fontId="3" fillId="36" borderId="39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33" borderId="53" xfId="0" applyNumberFormat="1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left" vertical="center" wrapText="1"/>
      <protection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 vertical="center" wrapText="1"/>
    </xf>
    <xf numFmtId="4" fontId="6" fillId="0" borderId="14" xfId="0" applyNumberFormat="1" applyFont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8" fillId="13" borderId="32" xfId="0" applyNumberFormat="1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>
      <alignment horizontal="center" vertical="center" wrapText="1"/>
    </xf>
    <xf numFmtId="4" fontId="3" fillId="37" borderId="0" xfId="64" applyNumberFormat="1" applyFont="1" applyFill="1" applyBorder="1" applyAlignment="1">
      <alignment horizontal="right"/>
    </xf>
    <xf numFmtId="3" fontId="3" fillId="7" borderId="14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/>
    </xf>
    <xf numFmtId="4" fontId="3" fillId="37" borderId="0" xfId="0" applyNumberFormat="1" applyFont="1" applyFill="1" applyBorder="1" applyAlignment="1">
      <alignment horizontal="right"/>
    </xf>
    <xf numFmtId="3" fontId="3" fillId="7" borderId="32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/>
    </xf>
    <xf numFmtId="4" fontId="1" fillId="7" borderId="54" xfId="0" applyNumberFormat="1" applyFont="1" applyFill="1" applyBorder="1" applyAlignment="1">
      <alignment/>
    </xf>
    <xf numFmtId="4" fontId="75" fillId="39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0" fillId="0" borderId="0" xfId="52">
      <alignment/>
      <protection/>
    </xf>
    <xf numFmtId="0" fontId="1" fillId="0" borderId="0" xfId="52" applyFont="1" applyAlignment="1">
      <alignment horizontal="right"/>
      <protection/>
    </xf>
    <xf numFmtId="0" fontId="14" fillId="19" borderId="55" xfId="52" applyFont="1" applyFill="1" applyBorder="1">
      <alignment/>
      <protection/>
    </xf>
    <xf numFmtId="49" fontId="1" fillId="19" borderId="56" xfId="52" applyNumberFormat="1" applyFont="1" applyFill="1" applyBorder="1" applyAlignment="1">
      <alignment horizontal="center" wrapText="1"/>
      <protection/>
    </xf>
    <xf numFmtId="49" fontId="1" fillId="19" borderId="57" xfId="52" applyNumberFormat="1" applyFont="1" applyFill="1" applyBorder="1" applyAlignment="1">
      <alignment horizontal="center" wrapText="1"/>
      <protection/>
    </xf>
    <xf numFmtId="49" fontId="1" fillId="19" borderId="58" xfId="52" applyNumberFormat="1" applyFont="1" applyFill="1" applyBorder="1" applyAlignment="1">
      <alignment horizontal="center" wrapText="1"/>
      <protection/>
    </xf>
    <xf numFmtId="0" fontId="17" fillId="7" borderId="19" xfId="52" applyFont="1" applyFill="1" applyBorder="1">
      <alignment/>
      <protection/>
    </xf>
    <xf numFmtId="49" fontId="17" fillId="7" borderId="36" xfId="52" applyNumberFormat="1" applyFont="1" applyFill="1" applyBorder="1" applyAlignment="1">
      <alignment horizontal="right" wrapText="1"/>
      <protection/>
    </xf>
    <xf numFmtId="4" fontId="17" fillId="7" borderId="0" xfId="52" applyNumberFormat="1" applyFont="1" applyFill="1" applyBorder="1" applyAlignment="1">
      <alignment horizontal="right" wrapText="1"/>
      <protection/>
    </xf>
    <xf numFmtId="4" fontId="17" fillId="37" borderId="36" xfId="52" applyNumberFormat="1" applyFont="1" applyFill="1" applyBorder="1" applyAlignment="1">
      <alignment horizontal="right" wrapText="1"/>
      <protection/>
    </xf>
    <xf numFmtId="4" fontId="17" fillId="37" borderId="59" xfId="52" applyNumberFormat="1" applyFont="1" applyFill="1" applyBorder="1" applyAlignment="1">
      <alignment horizontal="right" wrapText="1"/>
      <protection/>
    </xf>
    <xf numFmtId="0" fontId="17" fillId="7" borderId="60" xfId="52" applyFont="1" applyFill="1" applyBorder="1">
      <alignment/>
      <protection/>
    </xf>
    <xf numFmtId="49" fontId="17" fillId="7" borderId="14" xfId="52" applyNumberFormat="1" applyFont="1" applyFill="1" applyBorder="1" applyAlignment="1">
      <alignment horizontal="right" wrapText="1"/>
      <protection/>
    </xf>
    <xf numFmtId="4" fontId="17" fillId="7" borderId="11" xfId="52" applyNumberFormat="1" applyFont="1" applyFill="1" applyBorder="1" applyAlignment="1">
      <alignment horizontal="right" wrapText="1"/>
      <protection/>
    </xf>
    <xf numFmtId="4" fontId="17" fillId="37" borderId="14" xfId="52" applyNumberFormat="1" applyFont="1" applyFill="1" applyBorder="1" applyAlignment="1">
      <alignment horizontal="right" wrapText="1"/>
      <protection/>
    </xf>
    <xf numFmtId="3" fontId="17" fillId="37" borderId="21" xfId="52" applyNumberFormat="1" applyFont="1" applyFill="1" applyBorder="1" applyAlignment="1">
      <alignment horizontal="left"/>
      <protection/>
    </xf>
    <xf numFmtId="0" fontId="31" fillId="37" borderId="14" xfId="52" applyFont="1" applyFill="1" applyBorder="1">
      <alignment/>
      <protection/>
    </xf>
    <xf numFmtId="4" fontId="17" fillId="37" borderId="14" xfId="52" applyNumberFormat="1" applyFont="1" applyFill="1" applyBorder="1" applyAlignment="1">
      <alignment horizontal="right"/>
      <protection/>
    </xf>
    <xf numFmtId="3" fontId="17" fillId="0" borderId="21" xfId="52" applyNumberFormat="1" applyFont="1" applyFill="1" applyBorder="1" applyAlignment="1">
      <alignment horizontal="left"/>
      <protection/>
    </xf>
    <xf numFmtId="3" fontId="31" fillId="0" borderId="14" xfId="52" applyNumberFormat="1" applyFont="1" applyFill="1" applyBorder="1" applyAlignment="1">
      <alignment horizontal="right"/>
      <protection/>
    </xf>
    <xf numFmtId="4" fontId="17" fillId="0" borderId="14" xfId="52" applyNumberFormat="1" applyFont="1" applyFill="1" applyBorder="1" applyAlignment="1">
      <alignment horizontal="right"/>
      <protection/>
    </xf>
    <xf numFmtId="0" fontId="10" fillId="4" borderId="21" xfId="52" applyNumberFormat="1" applyFont="1" applyFill="1" applyBorder="1" applyAlignment="1">
      <alignment horizontal="left"/>
      <protection/>
    </xf>
    <xf numFmtId="3" fontId="31" fillId="4" borderId="14" xfId="52" applyNumberFormat="1" applyFont="1" applyFill="1" applyBorder="1" applyAlignment="1">
      <alignment horizontal="right"/>
      <protection/>
    </xf>
    <xf numFmtId="4" fontId="31" fillId="4" borderId="14" xfId="52" applyNumberFormat="1" applyFont="1" applyFill="1" applyBorder="1" applyAlignment="1">
      <alignment horizontal="right"/>
      <protection/>
    </xf>
    <xf numFmtId="4" fontId="31" fillId="0" borderId="14" xfId="52" applyNumberFormat="1" applyFont="1" applyFill="1" applyBorder="1" applyAlignment="1">
      <alignment horizontal="right"/>
      <protection/>
    </xf>
    <xf numFmtId="4" fontId="31" fillId="37" borderId="14" xfId="52" applyNumberFormat="1" applyFont="1" applyFill="1" applyBorder="1" applyAlignment="1">
      <alignment horizontal="right"/>
      <protection/>
    </xf>
    <xf numFmtId="3" fontId="17" fillId="10" borderId="21" xfId="52" applyNumberFormat="1" applyFont="1" applyFill="1" applyBorder="1" applyAlignment="1">
      <alignment horizontal="left"/>
      <protection/>
    </xf>
    <xf numFmtId="3" fontId="17" fillId="10" borderId="14" xfId="52" applyNumberFormat="1" applyFont="1" applyFill="1" applyBorder="1" applyAlignment="1">
      <alignment horizontal="right"/>
      <protection/>
    </xf>
    <xf numFmtId="4" fontId="17" fillId="10" borderId="14" xfId="52" applyNumberFormat="1" applyFont="1" applyFill="1" applyBorder="1" applyAlignment="1">
      <alignment horizontal="right"/>
      <protection/>
    </xf>
    <xf numFmtId="3" fontId="17" fillId="0" borderId="23" xfId="52" applyNumberFormat="1" applyFont="1" applyFill="1" applyBorder="1" applyAlignment="1">
      <alignment horizontal="right"/>
      <protection/>
    </xf>
    <xf numFmtId="3" fontId="7" fillId="0" borderId="61" xfId="52" applyNumberFormat="1" applyFont="1" applyFill="1" applyBorder="1" applyAlignment="1">
      <alignment horizontal="right"/>
      <protection/>
    </xf>
    <xf numFmtId="4" fontId="7" fillId="0" borderId="62" xfId="52" applyNumberFormat="1" applyFont="1" applyFill="1" applyBorder="1" applyAlignment="1">
      <alignment horizontal="right"/>
      <protection/>
    </xf>
    <xf numFmtId="0" fontId="7" fillId="3" borderId="48" xfId="52" applyFont="1" applyFill="1" applyBorder="1" applyAlignment="1">
      <alignment wrapText="1"/>
      <protection/>
    </xf>
    <xf numFmtId="0" fontId="0" fillId="3" borderId="35" xfId="52" applyFill="1" applyBorder="1">
      <alignment/>
      <protection/>
    </xf>
    <xf numFmtId="4" fontId="7" fillId="3" borderId="35" xfId="52" applyNumberFormat="1" applyFont="1" applyFill="1" applyBorder="1">
      <alignment/>
      <protection/>
    </xf>
    <xf numFmtId="0" fontId="17" fillId="0" borderId="38" xfId="52" applyFont="1" applyBorder="1" applyAlignment="1">
      <alignment wrapText="1"/>
      <protection/>
    </xf>
    <xf numFmtId="0" fontId="0" fillId="0" borderId="63" xfId="52" applyBorder="1">
      <alignment/>
      <protection/>
    </xf>
    <xf numFmtId="4" fontId="7" fillId="0" borderId="63" xfId="52" applyNumberFormat="1" applyFont="1" applyBorder="1">
      <alignment/>
      <protection/>
    </xf>
    <xf numFmtId="4" fontId="7" fillId="0" borderId="37" xfId="52" applyNumberFormat="1" applyFont="1" applyBorder="1">
      <alignment/>
      <protection/>
    </xf>
    <xf numFmtId="4" fontId="7" fillId="0" borderId="64" xfId="52" applyNumberFormat="1" applyFont="1" applyBorder="1">
      <alignment/>
      <protection/>
    </xf>
    <xf numFmtId="0" fontId="7" fillId="13" borderId="20" xfId="52" applyFont="1" applyFill="1" applyBorder="1" applyAlignment="1">
      <alignment wrapText="1"/>
      <protection/>
    </xf>
    <xf numFmtId="0" fontId="0" fillId="13" borderId="51" xfId="52" applyFill="1" applyBorder="1">
      <alignment/>
      <protection/>
    </xf>
    <xf numFmtId="4" fontId="7" fillId="13" borderId="65" xfId="52" applyNumberFormat="1" applyFont="1" applyFill="1" applyBorder="1">
      <alignment/>
      <protection/>
    </xf>
    <xf numFmtId="4" fontId="7" fillId="13" borderId="52" xfId="52" applyNumberFormat="1" applyFont="1" applyFill="1" applyBorder="1">
      <alignment/>
      <protection/>
    </xf>
    <xf numFmtId="0" fontId="7" fillId="0" borderId="0" xfId="52" applyFont="1" applyBorder="1" applyAlignment="1">
      <alignment wrapText="1"/>
      <protection/>
    </xf>
    <xf numFmtId="0" fontId="0" fillId="0" borderId="0" xfId="52" applyBorder="1">
      <alignment/>
      <protection/>
    </xf>
    <xf numFmtId="3" fontId="7" fillId="0" borderId="0" xfId="52" applyNumberFormat="1" applyFont="1" applyBorder="1">
      <alignment/>
      <protection/>
    </xf>
    <xf numFmtId="0" fontId="14" fillId="15" borderId="55" xfId="52" applyFont="1" applyFill="1" applyBorder="1">
      <alignment/>
      <protection/>
    </xf>
    <xf numFmtId="49" fontId="1" fillId="15" borderId="56" xfId="52" applyNumberFormat="1" applyFont="1" applyFill="1" applyBorder="1" applyAlignment="1">
      <alignment horizontal="center" wrapText="1"/>
      <protection/>
    </xf>
    <xf numFmtId="49" fontId="1" fillId="15" borderId="57" xfId="52" applyNumberFormat="1" applyFont="1" applyFill="1" applyBorder="1" applyAlignment="1">
      <alignment horizontal="center" wrapText="1"/>
      <protection/>
    </xf>
    <xf numFmtId="49" fontId="1" fillId="15" borderId="66" xfId="52" applyNumberFormat="1" applyFont="1" applyFill="1" applyBorder="1" applyAlignment="1">
      <alignment horizontal="center" wrapText="1"/>
      <protection/>
    </xf>
    <xf numFmtId="0" fontId="4" fillId="9" borderId="67" xfId="52" applyNumberFormat="1" applyFont="1" applyFill="1" applyBorder="1" applyAlignment="1">
      <alignment horizontal="left" wrapText="1"/>
      <protection/>
    </xf>
    <xf numFmtId="0" fontId="4" fillId="9" borderId="68" xfId="52" applyNumberFormat="1" applyFont="1" applyFill="1" applyBorder="1" applyAlignment="1">
      <alignment horizontal="left" wrapText="1"/>
      <protection/>
    </xf>
    <xf numFmtId="4" fontId="4" fillId="9" borderId="69" xfId="52" applyNumberFormat="1" applyFont="1" applyFill="1" applyBorder="1" applyAlignment="1">
      <alignment horizontal="right" wrapText="1"/>
      <protection/>
    </xf>
    <xf numFmtId="4" fontId="4" fillId="9" borderId="70" xfId="52" applyNumberFormat="1" applyFont="1" applyFill="1" applyBorder="1" applyAlignment="1">
      <alignment horizontal="right" wrapText="1"/>
      <protection/>
    </xf>
    <xf numFmtId="0" fontId="7" fillId="40" borderId="71" xfId="52" applyNumberFormat="1" applyFont="1" applyFill="1" applyBorder="1" applyAlignment="1">
      <alignment horizontal="left"/>
      <protection/>
    </xf>
    <xf numFmtId="3" fontId="7" fillId="40" borderId="72" xfId="52" applyNumberFormat="1" applyFont="1" applyFill="1" applyBorder="1" applyAlignment="1">
      <alignment horizontal="right"/>
      <protection/>
    </xf>
    <xf numFmtId="4" fontId="7" fillId="40" borderId="72" xfId="52" applyNumberFormat="1" applyFont="1" applyFill="1" applyBorder="1" applyAlignment="1">
      <alignment horizontal="right"/>
      <protection/>
    </xf>
    <xf numFmtId="4" fontId="7" fillId="40" borderId="73" xfId="52" applyNumberFormat="1" applyFont="1" applyFill="1" applyBorder="1" applyAlignment="1">
      <alignment horizontal="right"/>
      <protection/>
    </xf>
    <xf numFmtId="0" fontId="32" fillId="0" borderId="25" xfId="52" applyNumberFormat="1" applyFont="1" applyBorder="1">
      <alignment/>
      <protection/>
    </xf>
    <xf numFmtId="0" fontId="32" fillId="3" borderId="13" xfId="52" applyNumberFormat="1" applyFont="1" applyFill="1" applyBorder="1" applyAlignment="1">
      <alignment horizontal="right"/>
      <protection/>
    </xf>
    <xf numFmtId="4" fontId="32" fillId="3" borderId="13" xfId="52" applyNumberFormat="1" applyFont="1" applyFill="1" applyBorder="1" applyAlignment="1">
      <alignment horizontal="right"/>
      <protection/>
    </xf>
    <xf numFmtId="4" fontId="32" fillId="0" borderId="74" xfId="52" applyNumberFormat="1" applyFont="1" applyBorder="1" applyAlignment="1">
      <alignment horizontal="right"/>
      <protection/>
    </xf>
    <xf numFmtId="4" fontId="32" fillId="3" borderId="75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>
      <alignment/>
      <protection/>
    </xf>
    <xf numFmtId="0" fontId="32" fillId="3" borderId="14" xfId="52" applyNumberFormat="1" applyFont="1" applyFill="1" applyBorder="1" applyAlignment="1">
      <alignment horizontal="right"/>
      <protection/>
    </xf>
    <xf numFmtId="4" fontId="32" fillId="3" borderId="14" xfId="52" applyNumberFormat="1" applyFont="1" applyFill="1" applyBorder="1" applyAlignment="1">
      <alignment horizontal="right"/>
      <protection/>
    </xf>
    <xf numFmtId="4" fontId="32" fillId="0" borderId="28" xfId="52" applyNumberFormat="1" applyFont="1" applyBorder="1" applyAlignment="1">
      <alignment horizontal="right"/>
      <protection/>
    </xf>
    <xf numFmtId="0" fontId="7" fillId="40" borderId="76" xfId="52" applyNumberFormat="1" applyFont="1" applyFill="1" applyBorder="1" applyAlignment="1">
      <alignment horizontal="left"/>
      <protection/>
    </xf>
    <xf numFmtId="3" fontId="7" fillId="40" borderId="61" xfId="52" applyNumberFormat="1" applyFont="1" applyFill="1" applyBorder="1" applyAlignment="1">
      <alignment horizontal="right"/>
      <protection/>
    </xf>
    <xf numFmtId="4" fontId="7" fillId="40" borderId="61" xfId="52" applyNumberFormat="1" applyFont="1" applyFill="1" applyBorder="1" applyAlignment="1">
      <alignment horizontal="right"/>
      <protection/>
    </xf>
    <xf numFmtId="4" fontId="7" fillId="40" borderId="77" xfId="52" applyNumberFormat="1" applyFont="1" applyFill="1" applyBorder="1" applyAlignment="1">
      <alignment horizontal="right"/>
      <protection/>
    </xf>
    <xf numFmtId="0" fontId="32" fillId="3" borderId="78" xfId="52" applyNumberFormat="1" applyFont="1" applyFill="1" applyBorder="1" applyAlignment="1">
      <alignment horizontal="right"/>
      <protection/>
    </xf>
    <xf numFmtId="0" fontId="32" fillId="3" borderId="27" xfId="52" applyNumberFormat="1" applyFont="1" applyFill="1" applyBorder="1" applyAlignment="1">
      <alignment horizontal="right"/>
      <protection/>
    </xf>
    <xf numFmtId="4" fontId="32" fillId="3" borderId="22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 applyAlignment="1">
      <alignment shrinkToFit="1"/>
      <protection/>
    </xf>
    <xf numFmtId="4" fontId="32" fillId="3" borderId="22" xfId="52" applyNumberFormat="1" applyFont="1" applyFill="1" applyBorder="1" applyAlignment="1">
      <alignment horizontal="right" shrinkToFit="1"/>
      <protection/>
    </xf>
    <xf numFmtId="0" fontId="0" fillId="0" borderId="13" xfId="52" applyBorder="1">
      <alignment/>
      <protection/>
    </xf>
    <xf numFmtId="0" fontId="4" fillId="9" borderId="49" xfId="52" applyNumberFormat="1" applyFont="1" applyFill="1" applyBorder="1" applyAlignment="1">
      <alignment horizontal="left" wrapText="1"/>
      <protection/>
    </xf>
    <xf numFmtId="0" fontId="4" fillId="9" borderId="59" xfId="52" applyNumberFormat="1" applyFont="1" applyFill="1" applyBorder="1" applyAlignment="1">
      <alignment horizontal="left" wrapText="1"/>
      <protection/>
    </xf>
    <xf numFmtId="4" fontId="4" fillId="9" borderId="36" xfId="52" applyNumberFormat="1" applyFont="1" applyFill="1" applyBorder="1" applyAlignment="1">
      <alignment horizontal="right" wrapText="1"/>
      <protection/>
    </xf>
    <xf numFmtId="4" fontId="4" fillId="9" borderId="79" xfId="52" applyNumberFormat="1" applyFont="1" applyFill="1" applyBorder="1" applyAlignment="1">
      <alignment horizontal="right" wrapText="1"/>
      <protection/>
    </xf>
    <xf numFmtId="0" fontId="0" fillId="0" borderId="24" xfId="52" applyBorder="1">
      <alignment/>
      <protection/>
    </xf>
    <xf numFmtId="0" fontId="0" fillId="0" borderId="12" xfId="52" applyBorder="1">
      <alignment/>
      <protection/>
    </xf>
    <xf numFmtId="4" fontId="32" fillId="3" borderId="12" xfId="52" applyNumberFormat="1" applyFont="1" applyFill="1" applyBorder="1" applyAlignment="1">
      <alignment horizontal="right"/>
      <protection/>
    </xf>
    <xf numFmtId="4" fontId="0" fillId="0" borderId="12" xfId="52" applyNumberFormat="1" applyBorder="1">
      <alignment/>
      <protection/>
    </xf>
    <xf numFmtId="4" fontId="32" fillId="3" borderId="80" xfId="52" applyNumberFormat="1" applyFont="1" applyFill="1" applyBorder="1" applyAlignment="1">
      <alignment horizontal="right"/>
      <protection/>
    </xf>
    <xf numFmtId="0" fontId="4" fillId="15" borderId="81" xfId="52" applyFont="1" applyFill="1" applyBorder="1">
      <alignment/>
      <protection/>
    </xf>
    <xf numFmtId="0" fontId="4" fillId="15" borderId="82" xfId="52" applyFont="1" applyFill="1" applyBorder="1">
      <alignment/>
      <protection/>
    </xf>
    <xf numFmtId="4" fontId="4" fillId="15" borderId="39" xfId="52" applyNumberFormat="1" applyFont="1" applyFill="1" applyBorder="1">
      <alignment/>
      <protection/>
    </xf>
    <xf numFmtId="4" fontId="4" fillId="15" borderId="43" xfId="52" applyNumberFormat="1" applyFont="1" applyFill="1" applyBorder="1">
      <alignment/>
      <protection/>
    </xf>
    <xf numFmtId="0" fontId="33" fillId="0" borderId="0" xfId="52" applyFont="1">
      <alignment/>
      <protection/>
    </xf>
    <xf numFmtId="0" fontId="0" fillId="0" borderId="0" xfId="52" applyFont="1">
      <alignment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4" fontId="3" fillId="36" borderId="14" xfId="0" applyNumberFormat="1" applyFont="1" applyFill="1" applyBorder="1" applyAlignment="1">
      <alignment/>
    </xf>
    <xf numFmtId="3" fontId="11" fillId="37" borderId="0" xfId="0" applyNumberFormat="1" applyFont="1" applyFill="1" applyBorder="1" applyAlignment="1">
      <alignment/>
    </xf>
    <xf numFmtId="165" fontId="4" fillId="37" borderId="0" xfId="64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4" fontId="6" fillId="37" borderId="0" xfId="64" applyNumberFormat="1" applyFont="1" applyFill="1" applyBorder="1" applyAlignment="1">
      <alignment horizontal="right"/>
    </xf>
    <xf numFmtId="4" fontId="6" fillId="37" borderId="0" xfId="0" applyNumberFormat="1" applyFont="1" applyFill="1" applyBorder="1" applyAlignment="1">
      <alignment/>
    </xf>
    <xf numFmtId="3" fontId="10" fillId="37" borderId="0" xfId="0" applyNumberFormat="1" applyFont="1" applyFill="1" applyAlignment="1">
      <alignment wrapText="1"/>
    </xf>
    <xf numFmtId="3" fontId="29" fillId="37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9" fillId="37" borderId="0" xfId="0" applyNumberFormat="1" applyFont="1" applyFill="1" applyBorder="1" applyAlignment="1">
      <alignment/>
    </xf>
    <xf numFmtId="3" fontId="28" fillId="41" borderId="83" xfId="0" applyNumberFormat="1" applyFont="1" applyFill="1" applyBorder="1" applyAlignment="1">
      <alignment horizontal="center" vertical="center" wrapText="1"/>
    </xf>
    <xf numFmtId="3" fontId="74" fillId="39" borderId="84" xfId="0" applyNumberFormat="1" applyFont="1" applyFill="1" applyBorder="1" applyAlignment="1">
      <alignment horizontal="center" vertical="center" wrapText="1"/>
    </xf>
    <xf numFmtId="3" fontId="3" fillId="33" borderId="85" xfId="0" applyNumberFormat="1" applyFont="1" applyFill="1" applyBorder="1" applyAlignment="1">
      <alignment/>
    </xf>
    <xf numFmtId="3" fontId="3" fillId="36" borderId="74" xfId="0" applyNumberFormat="1" applyFont="1" applyFill="1" applyBorder="1" applyAlignment="1">
      <alignment/>
    </xf>
    <xf numFmtId="3" fontId="6" fillId="38" borderId="28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36" borderId="84" xfId="0" applyNumberFormat="1" applyFont="1" applyFill="1" applyBorder="1" applyAlignment="1">
      <alignment/>
    </xf>
    <xf numFmtId="3" fontId="3" fillId="33" borderId="86" xfId="0" applyNumberFormat="1" applyFont="1" applyFill="1" applyBorder="1" applyAlignment="1">
      <alignment/>
    </xf>
    <xf numFmtId="3" fontId="75" fillId="39" borderId="84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37" borderId="0" xfId="0" applyNumberFormat="1" applyFont="1" applyFill="1" applyBorder="1" applyAlignment="1" quotePrefix="1">
      <alignment horizontal="center" wrapText="1"/>
    </xf>
    <xf numFmtId="3" fontId="28" fillId="37" borderId="0" xfId="0" applyNumberFormat="1" applyFont="1" applyFill="1" applyBorder="1" applyAlignment="1">
      <alignment/>
    </xf>
    <xf numFmtId="3" fontId="3" fillId="8" borderId="32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/>
    </xf>
    <xf numFmtId="3" fontId="3" fillId="17" borderId="32" xfId="0" applyNumberFormat="1" applyFont="1" applyFill="1" applyBorder="1" applyAlignment="1">
      <alignment horizontal="center" vertical="center" wrapText="1"/>
    </xf>
    <xf numFmtId="4" fontId="3" fillId="17" borderId="12" xfId="0" applyNumberFormat="1" applyFont="1" applyFill="1" applyBorder="1" applyAlignment="1">
      <alignment/>
    </xf>
    <xf numFmtId="4" fontId="3" fillId="17" borderId="14" xfId="0" applyNumberFormat="1" applyFont="1" applyFill="1" applyBorder="1" applyAlignment="1">
      <alignment/>
    </xf>
    <xf numFmtId="3" fontId="8" fillId="17" borderId="32" xfId="0" applyNumberFormat="1" applyFont="1" applyFill="1" applyBorder="1" applyAlignment="1">
      <alignment horizontal="center" vertical="center" wrapText="1"/>
    </xf>
    <xf numFmtId="3" fontId="8" fillId="42" borderId="32" xfId="0" applyNumberFormat="1" applyFont="1" applyFill="1" applyBorder="1" applyAlignment="1">
      <alignment horizontal="center" vertical="center" wrapText="1"/>
    </xf>
    <xf numFmtId="4" fontId="3" fillId="42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wrapText="1"/>
    </xf>
    <xf numFmtId="3" fontId="3" fillId="17" borderId="14" xfId="0" applyNumberFormat="1" applyFont="1" applyFill="1" applyBorder="1" applyAlignment="1">
      <alignment horizontal="center" vertical="center"/>
    </xf>
    <xf numFmtId="4" fontId="1" fillId="17" borderId="13" xfId="0" applyNumberFormat="1" applyFont="1" applyFill="1" applyBorder="1" applyAlignment="1">
      <alignment/>
    </xf>
    <xf numFmtId="4" fontId="1" fillId="42" borderId="13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 horizontal="center" vertical="center"/>
    </xf>
    <xf numFmtId="3" fontId="3" fillId="41" borderId="14" xfId="0" applyNumberFormat="1" applyFont="1" applyFill="1" applyBorder="1" applyAlignment="1">
      <alignment horizontal="center" vertical="center"/>
    </xf>
    <xf numFmtId="0" fontId="8" fillId="41" borderId="31" xfId="0" applyNumberFormat="1" applyFont="1" applyFill="1" applyBorder="1" applyAlignment="1" quotePrefix="1">
      <alignment horizontal="center" vertical="center" wrapText="1"/>
    </xf>
    <xf numFmtId="0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 quotePrefix="1">
      <alignment horizontal="center" vertical="center" wrapText="1"/>
    </xf>
    <xf numFmtId="3" fontId="8" fillId="41" borderId="87" xfId="0" applyNumberFormat="1" applyFont="1" applyFill="1" applyBorder="1" applyAlignment="1">
      <alignment horizontal="center" vertical="center" wrapText="1"/>
    </xf>
    <xf numFmtId="3" fontId="8" fillId="41" borderId="33" xfId="0" applyNumberFormat="1" applyFont="1" applyFill="1" applyBorder="1" applyAlignment="1" quotePrefix="1">
      <alignment horizontal="center" vertical="center" wrapText="1"/>
    </xf>
    <xf numFmtId="3" fontId="3" fillId="41" borderId="14" xfId="0" applyNumberFormat="1" applyFont="1" applyFill="1" applyBorder="1" applyAlignment="1">
      <alignment horizontal="center" vertical="center" wrapText="1"/>
    </xf>
    <xf numFmtId="3" fontId="3" fillId="41" borderId="14" xfId="0" applyNumberFormat="1" applyFont="1" applyFill="1" applyBorder="1" applyAlignment="1">
      <alignment horizontal="center"/>
    </xf>
    <xf numFmtId="4" fontId="3" fillId="41" borderId="14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3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37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3" fontId="3" fillId="41" borderId="30" xfId="0" applyNumberFormat="1" applyFont="1" applyFill="1" applyBorder="1" applyAlignment="1">
      <alignment horizontal="center" vertical="center"/>
    </xf>
    <xf numFmtId="3" fontId="3" fillId="41" borderId="37" xfId="0" applyNumberFormat="1" applyFont="1" applyFill="1" applyBorder="1" applyAlignment="1">
      <alignment horizontal="center" vertical="center"/>
    </xf>
    <xf numFmtId="3" fontId="3" fillId="7" borderId="37" xfId="0" applyNumberFormat="1" applyFont="1" applyFill="1" applyBorder="1" applyAlignment="1">
      <alignment horizontal="center" vertical="center"/>
    </xf>
    <xf numFmtId="3" fontId="3" fillId="17" borderId="37" xfId="0" applyNumberFormat="1" applyFont="1" applyFill="1" applyBorder="1" applyAlignment="1">
      <alignment horizontal="center" vertical="center"/>
    </xf>
    <xf numFmtId="3" fontId="3" fillId="41" borderId="88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4" fontId="3" fillId="33" borderId="22" xfId="64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vertical="center" wrapText="1"/>
    </xf>
    <xf numFmtId="3" fontId="3" fillId="41" borderId="24" xfId="0" applyNumberFormat="1" applyFont="1" applyFill="1" applyBorder="1" applyAlignment="1">
      <alignment horizontal="center"/>
    </xf>
    <xf numFmtId="4" fontId="3" fillId="41" borderId="12" xfId="0" applyNumberFormat="1" applyFont="1" applyFill="1" applyBorder="1" applyAlignment="1">
      <alignment/>
    </xf>
    <xf numFmtId="4" fontId="3" fillId="7" borderId="12" xfId="0" applyNumberFormat="1" applyFont="1" applyFill="1" applyBorder="1" applyAlignment="1">
      <alignment/>
    </xf>
    <xf numFmtId="4" fontId="3" fillId="41" borderId="80" xfId="0" applyNumberFormat="1" applyFont="1" applyFill="1" applyBorder="1" applyAlignment="1">
      <alignment/>
    </xf>
    <xf numFmtId="3" fontId="19" fillId="37" borderId="27" xfId="0" applyNumberFormat="1" applyFont="1" applyFill="1" applyBorder="1" applyAlignment="1">
      <alignment horizontal="center" vertical="center" wrapText="1"/>
    </xf>
    <xf numFmtId="3" fontId="11" fillId="37" borderId="27" xfId="0" applyNumberFormat="1" applyFont="1" applyFill="1" applyBorder="1" applyAlignment="1">
      <alignment horizontal="center"/>
    </xf>
    <xf numFmtId="3" fontId="18" fillId="0" borderId="27" xfId="0" applyNumberFormat="1" applyFont="1" applyBorder="1" applyAlignment="1">
      <alignment horizontal="center" vertical="center" wrapText="1"/>
    </xf>
    <xf numFmtId="3" fontId="11" fillId="37" borderId="89" xfId="0" applyNumberFormat="1" applyFont="1" applyFill="1" applyBorder="1" applyAlignment="1">
      <alignment horizontal="center"/>
    </xf>
    <xf numFmtId="3" fontId="18" fillId="37" borderId="37" xfId="0" applyNumberFormat="1" applyFont="1" applyFill="1" applyBorder="1" applyAlignment="1">
      <alignment horizontal="center" vertical="center" wrapText="1"/>
    </xf>
    <xf numFmtId="3" fontId="18" fillId="37" borderId="14" xfId="0" applyNumberFormat="1" applyFont="1" applyFill="1" applyBorder="1" applyAlignment="1">
      <alignment horizontal="center" vertical="center" wrapText="1"/>
    </xf>
    <xf numFmtId="3" fontId="19" fillId="37" borderId="14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" fontId="1" fillId="33" borderId="5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6" fillId="37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15" fillId="0" borderId="0" xfId="0" applyNumberFormat="1" applyFont="1" applyFill="1" applyBorder="1" applyAlignment="1" quotePrefix="1">
      <alignment horizontal="left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8" fillId="13" borderId="3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36" xfId="0" applyNumberFormat="1" applyFont="1" applyBorder="1" applyAlignment="1">
      <alignment/>
    </xf>
    <xf numFmtId="4" fontId="3" fillId="37" borderId="0" xfId="0" applyNumberFormat="1" applyFont="1" applyFill="1" applyBorder="1" applyAlignment="1" quotePrefix="1">
      <alignment horizontal="center" vertical="justify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18" fillId="0" borderId="6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1" fillId="37" borderId="90" xfId="0" applyNumberFormat="1" applyFont="1" applyFill="1" applyBorder="1" applyAlignment="1">
      <alignment horizontal="center"/>
    </xf>
    <xf numFmtId="3" fontId="11" fillId="37" borderId="53" xfId="0" applyNumberFormat="1" applyFont="1" applyFill="1" applyBorder="1" applyAlignment="1">
      <alignment horizontal="center"/>
    </xf>
    <xf numFmtId="3" fontId="11" fillId="37" borderId="89" xfId="0" applyNumberFormat="1" applyFont="1" applyFill="1" applyBorder="1" applyAlignment="1">
      <alignment horizontal="center"/>
    </xf>
    <xf numFmtId="3" fontId="18" fillId="37" borderId="21" xfId="0" applyNumberFormat="1" applyFont="1" applyFill="1" applyBorder="1" applyAlignment="1">
      <alignment horizontal="center" vertical="center" wrapText="1"/>
    </xf>
    <xf numFmtId="3" fontId="18" fillId="37" borderId="14" xfId="0" applyNumberFormat="1" applyFont="1" applyFill="1" applyBorder="1" applyAlignment="1">
      <alignment horizontal="center" vertical="center" wrapText="1"/>
    </xf>
    <xf numFmtId="3" fontId="19" fillId="37" borderId="21" xfId="0" applyNumberFormat="1" applyFont="1" applyFill="1" applyBorder="1" applyAlignment="1">
      <alignment horizontal="center" vertical="center" wrapText="1"/>
    </xf>
    <xf numFmtId="3" fontId="19" fillId="37" borderId="14" xfId="0" applyNumberFormat="1" applyFont="1" applyFill="1" applyBorder="1" applyAlignment="1">
      <alignment horizontal="center" vertical="center" wrapText="1"/>
    </xf>
    <xf numFmtId="3" fontId="19" fillId="37" borderId="60" xfId="0" applyNumberFormat="1" applyFont="1" applyFill="1" applyBorder="1" applyAlignment="1">
      <alignment horizontal="center" vertical="center" wrapText="1"/>
    </xf>
    <xf numFmtId="3" fontId="19" fillId="37" borderId="11" xfId="0" applyNumberFormat="1" applyFont="1" applyFill="1" applyBorder="1" applyAlignment="1">
      <alignment horizontal="center" vertical="center" wrapText="1"/>
    </xf>
    <xf numFmtId="3" fontId="19" fillId="37" borderId="27" xfId="0" applyNumberFormat="1" applyFont="1" applyFill="1" applyBorder="1" applyAlignment="1">
      <alignment horizontal="center" vertical="center" wrapText="1"/>
    </xf>
    <xf numFmtId="3" fontId="11" fillId="37" borderId="60" xfId="0" applyNumberFormat="1" applyFont="1" applyFill="1" applyBorder="1" applyAlignment="1">
      <alignment horizontal="center"/>
    </xf>
    <xf numFmtId="3" fontId="11" fillId="37" borderId="11" xfId="0" applyNumberFormat="1" applyFont="1" applyFill="1" applyBorder="1" applyAlignment="1">
      <alignment horizontal="center"/>
    </xf>
    <xf numFmtId="3" fontId="11" fillId="37" borderId="27" xfId="0" applyNumberFormat="1" applyFont="1" applyFill="1" applyBorder="1" applyAlignment="1">
      <alignment horizontal="center"/>
    </xf>
    <xf numFmtId="0" fontId="15" fillId="33" borderId="81" xfId="0" applyNumberFormat="1" applyFont="1" applyFill="1" applyBorder="1" applyAlignment="1">
      <alignment horizontal="center"/>
    </xf>
    <xf numFmtId="0" fontId="15" fillId="33" borderId="43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8" fillId="37" borderId="30" xfId="0" applyNumberFormat="1" applyFont="1" applyFill="1" applyBorder="1" applyAlignment="1">
      <alignment horizontal="center" vertical="center" wrapText="1"/>
    </xf>
    <xf numFmtId="3" fontId="18" fillId="37" borderId="3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3" fontId="18" fillId="0" borderId="0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left" vertical="center" wrapText="1"/>
    </xf>
    <xf numFmtId="49" fontId="18" fillId="0" borderId="14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 quotePrefix="1">
      <alignment horizontal="left" vertical="center" wrapText="1"/>
    </xf>
    <xf numFmtId="3" fontId="18" fillId="0" borderId="22" xfId="0" applyNumberFormat="1" applyFont="1" applyBorder="1" applyAlignment="1" quotePrefix="1">
      <alignment horizontal="left" vertical="center" wrapText="1"/>
    </xf>
    <xf numFmtId="3" fontId="18" fillId="0" borderId="28" xfId="0" applyNumberFormat="1" applyFont="1" applyBorder="1" applyAlignment="1" quotePrefix="1">
      <alignment horizontal="center" vertical="center" wrapText="1"/>
    </xf>
    <xf numFmtId="3" fontId="18" fillId="0" borderId="11" xfId="0" applyNumberFormat="1" applyFont="1" applyBorder="1" applyAlignment="1" quotePrefix="1">
      <alignment horizontal="center" vertical="center" wrapText="1"/>
    </xf>
    <xf numFmtId="3" fontId="18" fillId="0" borderId="92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left" vertical="center"/>
    </xf>
    <xf numFmtId="0" fontId="18" fillId="0" borderId="37" xfId="0" applyNumberFormat="1" applyFont="1" applyBorder="1" applyAlignment="1">
      <alignment horizontal="left" vertical="center"/>
    </xf>
    <xf numFmtId="0" fontId="18" fillId="0" borderId="88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12" xfId="0" applyNumberFormat="1" applyFont="1" applyBorder="1" applyAlignment="1">
      <alignment horizontal="left" vertical="center"/>
    </xf>
    <xf numFmtId="0" fontId="18" fillId="0" borderId="8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center"/>
    </xf>
    <xf numFmtId="0" fontId="3" fillId="37" borderId="83" xfId="0" applyNumberFormat="1" applyFont="1" applyFill="1" applyBorder="1" applyAlignment="1" quotePrefix="1">
      <alignment horizontal="left" vertical="center" wrapText="1"/>
    </xf>
    <xf numFmtId="0" fontId="3" fillId="37" borderId="93" xfId="0" applyNumberFormat="1" applyFont="1" applyFill="1" applyBorder="1" applyAlignment="1" quotePrefix="1">
      <alignment horizontal="left" vertical="center" wrapText="1"/>
    </xf>
    <xf numFmtId="0" fontId="3" fillId="0" borderId="81" xfId="0" applyNumberFormat="1" applyFont="1" applyBorder="1" applyAlignment="1">
      <alignment horizontal="left"/>
    </xf>
    <xf numFmtId="0" fontId="3" fillId="0" borderId="94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 vertical="center"/>
    </xf>
    <xf numFmtId="0" fontId="10" fillId="37" borderId="0" xfId="0" applyNumberFormat="1" applyFont="1" applyFill="1" applyAlignment="1">
      <alignment horizontal="left"/>
    </xf>
    <xf numFmtId="3" fontId="18" fillId="0" borderId="0" xfId="0" applyNumberFormat="1" applyFont="1" applyAlignment="1" quotePrefix="1">
      <alignment horizontal="left" vertical="center" wrapText="1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7" borderId="88" xfId="0" applyFont="1" applyFill="1" applyBorder="1" applyAlignment="1">
      <alignment horizontal="center" vertical="center" wrapText="1"/>
    </xf>
    <xf numFmtId="0" fontId="1" fillId="17" borderId="8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4" fontId="1" fillId="33" borderId="86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 wrapText="1"/>
    </xf>
    <xf numFmtId="0" fontId="1" fillId="42" borderId="32" xfId="0" applyFont="1" applyFill="1" applyBorder="1" applyAlignment="1">
      <alignment horizontal="center" vertical="center" wrapText="1"/>
    </xf>
    <xf numFmtId="0" fontId="1" fillId="42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8" fillId="33" borderId="81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3" fontId="8" fillId="33" borderId="51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14" fillId="0" borderId="0" xfId="52" applyFont="1" applyAlignment="1">
      <alignment horizontal="center"/>
      <protection/>
    </xf>
    <xf numFmtId="0" fontId="0" fillId="0" borderId="0" xfId="52" applyFont="1" applyAlignment="1">
      <alignment horizontal="left" wrapText="1"/>
      <protection/>
    </xf>
    <xf numFmtId="49" fontId="0" fillId="0" borderId="0" xfId="52" applyNumberFormat="1" applyFont="1" applyAlignment="1">
      <alignment horizontal="left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Normalno 2" xfId="52"/>
    <cellStyle name="Obično_List7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AD%20BELI%20MANASTIR\PRORA&#268;UN\PRORA&#268;UN%202021,2022,2023\prora&#269;un\Financijski%20plan%20za%202021.%20s%20projekcijama%20za%202022.%20i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AD%20BELI%20MANASTIR\PRORA&#268;UN\PRORA&#268;UN%202022,2023,2024\prora&#269;un\Financijski%20plan%20za%202022.%20s%20projekcijama%20za%202023.%20i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1."/>
      <sheetName val="JLP(R)S FP-PiP2 2022.-2023."/>
      <sheetName val="2022. JLP(R)FP-Ril  razrada"/>
      <sheetName val="2023. JLP(R)FP-Ril  razrada "/>
      <sheetName val="OPĆI DIO PRORAČUNA"/>
      <sheetName val="PRIHODI I RASHODI PO IZVORIMA"/>
    </sheetNames>
    <sheetDataSet>
      <sheetData sheetId="0">
        <row r="34">
          <cell r="O34">
            <v>4363107</v>
          </cell>
        </row>
        <row r="78">
          <cell r="M78">
            <v>176900</v>
          </cell>
          <cell r="O78">
            <v>176900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2."/>
      <sheetName val="JLP(R)S FP-PiP2 2023.-2024."/>
      <sheetName val="2023. JLP(R)FP-Ril  razrada"/>
      <sheetName val="2024. JLP(R)FP-Ril  razrada "/>
      <sheetName val="OPĆI DIO PRORAČUNA"/>
      <sheetName val="PRIHODI I RASHODI PO IZVORIMA"/>
    </sheetNames>
    <sheetDataSet>
      <sheetData sheetId="0">
        <row r="16">
          <cell r="C16">
            <v>4618700</v>
          </cell>
          <cell r="D16">
            <v>4618300</v>
          </cell>
        </row>
        <row r="34">
          <cell r="M34">
            <v>4441800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0"/>
  <sheetViews>
    <sheetView tabSelected="1" zoomScalePageLayoutView="0" workbookViewId="0" topLeftCell="A66">
      <selection activeCell="A39" sqref="A39:M95"/>
    </sheetView>
  </sheetViews>
  <sheetFormatPr defaultColWidth="9.140625" defaultRowHeight="12.75"/>
  <cols>
    <col min="1" max="1" width="17.57421875" style="13" customWidth="1"/>
    <col min="2" max="2" width="24.7109375" style="14" customWidth="1"/>
    <col min="3" max="3" width="14.28125" style="14" customWidth="1"/>
    <col min="4" max="4" width="16.28125" style="14" customWidth="1"/>
    <col min="5" max="5" width="12.57421875" style="14" customWidth="1"/>
    <col min="6" max="6" width="12.28125" style="6" customWidth="1"/>
    <col min="7" max="7" width="11.28125" style="465" customWidth="1"/>
    <col min="8" max="8" width="0.42578125" style="8" customWidth="1"/>
    <col min="9" max="9" width="0.13671875" style="8" hidden="1" customWidth="1"/>
    <col min="10" max="11" width="8.00390625" style="6" customWidth="1"/>
    <col min="12" max="12" width="10.57421875" style="6" customWidth="1"/>
    <col min="13" max="13" width="9.28125" style="14" customWidth="1"/>
    <col min="14" max="14" width="8.00390625" style="6" customWidth="1"/>
    <col min="15" max="15" width="7.57421875" style="6" customWidth="1"/>
    <col min="16" max="16" width="9.28125" style="14" customWidth="1"/>
    <col min="17" max="17" width="10.421875" style="6" customWidth="1"/>
    <col min="18" max="18" width="9.00390625" style="6" customWidth="1"/>
    <col min="19" max="19" width="12.7109375" style="6" customWidth="1"/>
    <col min="20" max="20" width="11.00390625" style="6" customWidth="1"/>
    <col min="21" max="21" width="9.421875" style="6" customWidth="1"/>
    <col min="22" max="23" width="9.57421875" style="6" customWidth="1"/>
    <col min="24" max="24" width="3.28125" style="6" customWidth="1"/>
    <col min="25" max="111" width="9.140625" style="180" customWidth="1"/>
    <col min="112" max="16384" width="9.140625" style="6" customWidth="1"/>
  </cols>
  <sheetData>
    <row r="1" spans="1:24" ht="15.75" customHeight="1" thickBot="1">
      <c r="A1" s="495" t="s">
        <v>67</v>
      </c>
      <c r="B1" s="496"/>
      <c r="C1" s="496"/>
      <c r="D1" s="496"/>
      <c r="E1" s="496"/>
      <c r="F1" s="496"/>
      <c r="G1" s="496"/>
      <c r="H1" s="497"/>
      <c r="I1" s="426"/>
      <c r="M1" s="6"/>
      <c r="P1" s="6"/>
      <c r="V1" s="498" t="s">
        <v>15</v>
      </c>
      <c r="W1" s="499"/>
      <c r="X1" s="7"/>
    </row>
    <row r="2" spans="1:24" ht="20.25" customHeight="1">
      <c r="A2" s="500" t="s">
        <v>215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247"/>
      <c r="V2" s="7"/>
      <c r="W2" s="7"/>
      <c r="X2" s="7"/>
    </row>
    <row r="3" spans="1:24" ht="20.25" customHeight="1">
      <c r="A3" s="136"/>
      <c r="B3" s="504" t="s">
        <v>218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137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461"/>
      <c r="H4" s="4"/>
      <c r="I4" s="4"/>
      <c r="J4" s="15"/>
      <c r="K4" s="15"/>
      <c r="L4" s="15"/>
      <c r="M4" s="5"/>
      <c r="N4" s="15"/>
      <c r="O4" s="15"/>
      <c r="P4" s="5"/>
      <c r="Q4" s="15"/>
      <c r="R4" s="15"/>
      <c r="S4" s="15"/>
      <c r="T4" s="15"/>
      <c r="U4" s="15"/>
    </row>
    <row r="5" spans="1:21" ht="22.5" customHeight="1">
      <c r="A5" s="17" t="s">
        <v>67</v>
      </c>
      <c r="B5" s="18"/>
      <c r="C5" s="18"/>
      <c r="D5" s="18"/>
      <c r="E5" s="18"/>
      <c r="F5" s="18"/>
      <c r="G5" s="462"/>
      <c r="H5" s="19"/>
      <c r="I5" s="19"/>
      <c r="J5" s="15"/>
      <c r="K5" s="15"/>
      <c r="L5" s="15"/>
      <c r="M5" s="18"/>
      <c r="N5" s="15"/>
      <c r="O5" s="15"/>
      <c r="P5" s="18"/>
      <c r="Q5" s="15"/>
      <c r="R5" s="15"/>
      <c r="S5" s="15"/>
      <c r="T5" s="15"/>
      <c r="U5" s="15"/>
    </row>
    <row r="6" spans="1:21" ht="16.5" customHeight="1" thickBot="1">
      <c r="A6" s="20"/>
      <c r="B6" s="15"/>
      <c r="C6" s="15"/>
      <c r="D6" s="15"/>
      <c r="E6" s="15"/>
      <c r="F6" s="15"/>
      <c r="G6" s="46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4" ht="38.25" customHeight="1">
      <c r="A7" s="436" t="s">
        <v>17</v>
      </c>
      <c r="B7" s="437" t="s">
        <v>195</v>
      </c>
      <c r="C7" s="438" t="s">
        <v>140</v>
      </c>
      <c r="D7" s="439" t="s">
        <v>139</v>
      </c>
      <c r="E7" s="437" t="s">
        <v>191</v>
      </c>
      <c r="F7" s="440" t="s">
        <v>196</v>
      </c>
      <c r="G7" s="464"/>
      <c r="H7" s="270"/>
      <c r="I7" s="270"/>
      <c r="J7" s="502" t="s">
        <v>36</v>
      </c>
      <c r="K7" s="503"/>
      <c r="L7" s="503"/>
      <c r="M7" s="503"/>
      <c r="N7" s="503"/>
      <c r="O7" s="503"/>
      <c r="P7" s="454"/>
      <c r="Q7" s="434">
        <v>8532</v>
      </c>
      <c r="R7" s="520" t="s">
        <v>37</v>
      </c>
      <c r="S7" s="520"/>
      <c r="T7" s="520"/>
      <c r="U7" s="521"/>
      <c r="V7" s="430"/>
      <c r="W7" s="519"/>
      <c r="X7" s="519"/>
    </row>
    <row r="8" spans="1:24" ht="21.75" customHeight="1">
      <c r="A8" s="441" t="s">
        <v>9</v>
      </c>
      <c r="B8" s="200">
        <f>SUM(B9:B10)</f>
        <v>4671107</v>
      </c>
      <c r="C8" s="200">
        <v>0</v>
      </c>
      <c r="D8" s="200">
        <f>B8</f>
        <v>4671107</v>
      </c>
      <c r="E8" s="200">
        <v>4196107</v>
      </c>
      <c r="F8" s="442">
        <v>4286107</v>
      </c>
      <c r="G8" s="383"/>
      <c r="H8" s="271"/>
      <c r="I8" s="271"/>
      <c r="J8" s="487" t="s">
        <v>38</v>
      </c>
      <c r="K8" s="488"/>
      <c r="L8" s="488"/>
      <c r="M8" s="488"/>
      <c r="N8" s="488"/>
      <c r="O8" s="488"/>
      <c r="P8" s="456"/>
      <c r="Q8" s="427" t="s">
        <v>79</v>
      </c>
      <c r="R8" s="506" t="s">
        <v>39</v>
      </c>
      <c r="S8" s="506"/>
      <c r="T8" s="506"/>
      <c r="U8" s="507"/>
      <c r="V8" s="431"/>
      <c r="W8" s="505"/>
      <c r="X8" s="505"/>
    </row>
    <row r="9" spans="1:24" ht="21.75" customHeight="1">
      <c r="A9" s="443" t="s">
        <v>126</v>
      </c>
      <c r="B9" s="200">
        <f>F95</f>
        <v>332400</v>
      </c>
      <c r="C9" s="200">
        <f>G95</f>
        <v>0</v>
      </c>
      <c r="D9" s="200">
        <f>B9+C9</f>
        <v>332400</v>
      </c>
      <c r="E9" s="200">
        <f>U95</f>
        <v>337400</v>
      </c>
      <c r="F9" s="442">
        <f>W95</f>
        <v>347400</v>
      </c>
      <c r="G9" s="383"/>
      <c r="H9" s="271"/>
      <c r="I9" s="271"/>
      <c r="J9" s="489"/>
      <c r="K9" s="490"/>
      <c r="L9" s="490"/>
      <c r="M9" s="490"/>
      <c r="N9" s="490"/>
      <c r="O9" s="491"/>
      <c r="P9" s="450"/>
      <c r="Q9" s="427" t="s">
        <v>134</v>
      </c>
      <c r="R9" s="506" t="s">
        <v>39</v>
      </c>
      <c r="S9" s="506"/>
      <c r="T9" s="506"/>
      <c r="U9" s="507"/>
      <c r="V9" s="431"/>
      <c r="W9" s="505"/>
      <c r="X9" s="505"/>
    </row>
    <row r="10" spans="1:24" ht="21.75" customHeight="1">
      <c r="A10" s="443" t="s">
        <v>124</v>
      </c>
      <c r="B10" s="200">
        <f>D95</f>
        <v>4338707</v>
      </c>
      <c r="C10" s="200">
        <f>E95</f>
        <v>0</v>
      </c>
      <c r="D10" s="200">
        <f>B10+C10</f>
        <v>4338707</v>
      </c>
      <c r="E10" s="200">
        <v>4017000</v>
      </c>
      <c r="F10" s="442">
        <v>4017000</v>
      </c>
      <c r="G10" s="383"/>
      <c r="H10" s="271"/>
      <c r="I10" s="271"/>
      <c r="J10" s="489"/>
      <c r="K10" s="490"/>
      <c r="L10" s="490"/>
      <c r="M10" s="490"/>
      <c r="N10" s="490"/>
      <c r="O10" s="491"/>
      <c r="P10" s="450"/>
      <c r="Q10" s="427" t="s">
        <v>135</v>
      </c>
      <c r="R10" s="506" t="s">
        <v>137</v>
      </c>
      <c r="S10" s="506"/>
      <c r="T10" s="506"/>
      <c r="U10" s="507"/>
      <c r="V10" s="431"/>
      <c r="W10" s="505"/>
      <c r="X10" s="505"/>
    </row>
    <row r="11" spans="1:24" ht="35.25" customHeight="1">
      <c r="A11" s="444" t="s">
        <v>69</v>
      </c>
      <c r="B11" s="64">
        <v>300</v>
      </c>
      <c r="C11" s="64">
        <v>0</v>
      </c>
      <c r="D11" s="200">
        <f>B11</f>
        <v>300</v>
      </c>
      <c r="E11" s="200">
        <v>300</v>
      </c>
      <c r="F11" s="442">
        <v>300</v>
      </c>
      <c r="G11" s="383"/>
      <c r="H11" s="271"/>
      <c r="I11" s="271"/>
      <c r="J11" s="489"/>
      <c r="K11" s="490"/>
      <c r="L11" s="490"/>
      <c r="M11" s="490"/>
      <c r="N11" s="490"/>
      <c r="O11" s="491"/>
      <c r="P11" s="450"/>
      <c r="Q11" s="427" t="s">
        <v>136</v>
      </c>
      <c r="R11" s="506" t="s">
        <v>137</v>
      </c>
      <c r="S11" s="506"/>
      <c r="T11" s="506"/>
      <c r="U11" s="507"/>
      <c r="V11" s="431"/>
      <c r="W11" s="505"/>
      <c r="X11" s="505"/>
    </row>
    <row r="12" spans="1:24" ht="49.5" customHeight="1">
      <c r="A12" s="445" t="s">
        <v>8</v>
      </c>
      <c r="B12" s="66">
        <f>J95</f>
        <v>239000</v>
      </c>
      <c r="C12" s="66">
        <v>0</v>
      </c>
      <c r="D12" s="200">
        <f>B12</f>
        <v>239000</v>
      </c>
      <c r="E12" s="200">
        <v>239000</v>
      </c>
      <c r="F12" s="442">
        <v>228600</v>
      </c>
      <c r="G12" s="383"/>
      <c r="H12" s="271"/>
      <c r="I12" s="271"/>
      <c r="J12" s="485" t="s">
        <v>132</v>
      </c>
      <c r="K12" s="486"/>
      <c r="L12" s="486"/>
      <c r="M12" s="486"/>
      <c r="N12" s="486"/>
      <c r="O12" s="486"/>
      <c r="P12" s="455"/>
      <c r="Q12" s="428" t="s">
        <v>40</v>
      </c>
      <c r="R12" s="512" t="s">
        <v>41</v>
      </c>
      <c r="S12" s="512"/>
      <c r="T12" s="512"/>
      <c r="U12" s="513"/>
      <c r="V12" s="432"/>
      <c r="W12" s="510"/>
      <c r="X12" s="510"/>
    </row>
    <row r="13" spans="1:24" ht="15.75" customHeight="1">
      <c r="A13" s="441" t="s">
        <v>1</v>
      </c>
      <c r="B13" s="200">
        <f>O95</f>
        <v>23000</v>
      </c>
      <c r="C13" s="200">
        <f>P95</f>
        <v>0</v>
      </c>
      <c r="D13" s="200">
        <f>B13+C13</f>
        <v>23000</v>
      </c>
      <c r="E13" s="200">
        <v>10000</v>
      </c>
      <c r="F13" s="442">
        <v>10000</v>
      </c>
      <c r="G13" s="383"/>
      <c r="H13" s="271"/>
      <c r="I13" s="271"/>
      <c r="J13" s="479" t="s">
        <v>133</v>
      </c>
      <c r="K13" s="480"/>
      <c r="L13" s="480"/>
      <c r="M13" s="480"/>
      <c r="N13" s="480"/>
      <c r="O13" s="481"/>
      <c r="P13" s="452"/>
      <c r="Q13" s="429">
        <v>82</v>
      </c>
      <c r="R13" s="514" t="s">
        <v>131</v>
      </c>
      <c r="S13" s="514"/>
      <c r="T13" s="514"/>
      <c r="U13" s="515"/>
      <c r="V13" s="433"/>
      <c r="W13" s="511"/>
      <c r="X13" s="511"/>
    </row>
    <row r="14" spans="1:24" ht="15.75">
      <c r="A14" s="441" t="s">
        <v>14</v>
      </c>
      <c r="B14" s="200">
        <v>10000</v>
      </c>
      <c r="C14" s="200">
        <v>0</v>
      </c>
      <c r="D14" s="200">
        <f>B14+C14</f>
        <v>10000</v>
      </c>
      <c r="E14" s="200">
        <v>15000</v>
      </c>
      <c r="F14" s="442">
        <v>15000</v>
      </c>
      <c r="G14" s="383"/>
      <c r="H14" s="271"/>
      <c r="I14" s="271"/>
      <c r="J14" s="492"/>
      <c r="K14" s="493"/>
      <c r="L14" s="493"/>
      <c r="M14" s="493"/>
      <c r="N14" s="493"/>
      <c r="O14" s="494"/>
      <c r="P14" s="451"/>
      <c r="Q14" s="429"/>
      <c r="R14" s="516"/>
      <c r="S14" s="517"/>
      <c r="T14" s="517"/>
      <c r="U14" s="518"/>
      <c r="V14" s="433"/>
      <c r="W14" s="522"/>
      <c r="X14" s="522"/>
    </row>
    <row r="15" spans="1:24" ht="36.75" customHeight="1" thickBot="1">
      <c r="A15" s="444" t="s">
        <v>147</v>
      </c>
      <c r="B15" s="200">
        <v>150000</v>
      </c>
      <c r="C15" s="200">
        <v>0</v>
      </c>
      <c r="D15" s="200">
        <f>B15+C15</f>
        <v>150000</v>
      </c>
      <c r="E15" s="200">
        <v>0</v>
      </c>
      <c r="F15" s="442">
        <v>0</v>
      </c>
      <c r="G15" s="383"/>
      <c r="H15" s="271"/>
      <c r="I15" s="271"/>
      <c r="J15" s="482" t="s">
        <v>42</v>
      </c>
      <c r="K15" s="483"/>
      <c r="L15" s="483"/>
      <c r="M15" s="483"/>
      <c r="N15" s="483"/>
      <c r="O15" s="484"/>
      <c r="P15" s="453"/>
      <c r="Q15" s="435">
        <v>13</v>
      </c>
      <c r="R15" s="523" t="s">
        <v>43</v>
      </c>
      <c r="S15" s="523"/>
      <c r="T15" s="523"/>
      <c r="U15" s="524"/>
      <c r="V15" s="430"/>
      <c r="W15" s="519"/>
      <c r="X15" s="519"/>
    </row>
    <row r="16" spans="1:25" ht="16.5" thickBot="1">
      <c r="A16" s="446" t="s">
        <v>18</v>
      </c>
      <c r="B16" s="447">
        <f>SUM(B9:B15)</f>
        <v>5093407</v>
      </c>
      <c r="C16" s="448">
        <f>SUM(C9:C15)</f>
        <v>0</v>
      </c>
      <c r="D16" s="405">
        <f>SUM(D9:D15)</f>
        <v>5093407</v>
      </c>
      <c r="E16" s="447">
        <f>SUM(E9:E15)</f>
        <v>4618700</v>
      </c>
      <c r="F16" s="449">
        <f>SUM(F9:F15)</f>
        <v>4618300</v>
      </c>
      <c r="G16" s="384"/>
      <c r="H16" s="113"/>
      <c r="I16" s="113"/>
      <c r="J16" s="379"/>
      <c r="K16" s="379"/>
      <c r="L16" s="380"/>
      <c r="M16" s="113"/>
      <c r="N16" s="379"/>
      <c r="O16" s="379"/>
      <c r="P16" s="113"/>
      <c r="Q16" s="5"/>
      <c r="R16" s="5"/>
      <c r="S16" s="5"/>
      <c r="T16" s="5"/>
      <c r="U16" s="5"/>
      <c r="V16" s="1"/>
      <c r="W16" s="1"/>
      <c r="X16" s="1"/>
      <c r="Y16" s="381"/>
    </row>
    <row r="17" spans="10:21" ht="30.75" customHeight="1">
      <c r="J17" s="381"/>
      <c r="K17" s="381"/>
      <c r="L17" s="381"/>
      <c r="M17" s="382"/>
      <c r="N17" s="381"/>
      <c r="O17" s="381"/>
      <c r="P17" s="382"/>
      <c r="Q17" s="1"/>
      <c r="R17" s="1"/>
      <c r="S17" s="5"/>
      <c r="T17" s="5"/>
      <c r="U17" s="5"/>
    </row>
    <row r="18" spans="10:21" ht="30.75" customHeight="1">
      <c r="J18" s="381"/>
      <c r="K18" s="381"/>
      <c r="L18" s="381"/>
      <c r="M18" s="382"/>
      <c r="N18" s="381"/>
      <c r="O18" s="381"/>
      <c r="P18" s="382"/>
      <c r="S18" s="15"/>
      <c r="T18" s="15"/>
      <c r="U18" s="15"/>
    </row>
    <row r="19" spans="19:21" ht="30.75" customHeight="1">
      <c r="S19" s="15"/>
      <c r="T19" s="15"/>
      <c r="U19" s="15"/>
    </row>
    <row r="20" spans="19:21" ht="30.75" customHeight="1">
      <c r="S20" s="15"/>
      <c r="T20" s="15"/>
      <c r="U20" s="15"/>
    </row>
    <row r="21" spans="19:21" ht="30.75" customHeight="1">
      <c r="S21" s="15"/>
      <c r="T21" s="15"/>
      <c r="U21" s="15"/>
    </row>
    <row r="22" spans="19:21" ht="30.75" customHeight="1">
      <c r="S22" s="15"/>
      <c r="T22" s="15"/>
      <c r="U22" s="15"/>
    </row>
    <row r="23" spans="19:21" ht="30.75" customHeight="1">
      <c r="S23" s="15"/>
      <c r="T23" s="15"/>
      <c r="U23" s="15"/>
    </row>
    <row r="24" spans="19:21" ht="30.75" customHeight="1">
      <c r="S24" s="15"/>
      <c r="T24" s="15"/>
      <c r="U24" s="15"/>
    </row>
    <row r="25" spans="19:21" ht="30.75" customHeight="1">
      <c r="S25" s="15"/>
      <c r="T25" s="15"/>
      <c r="U25" s="15"/>
    </row>
    <row r="26" spans="19:21" ht="30.75" customHeight="1">
      <c r="S26" s="15"/>
      <c r="T26" s="15"/>
      <c r="U26" s="15"/>
    </row>
    <row r="27" spans="19:21" ht="30.75" customHeight="1">
      <c r="S27" s="15"/>
      <c r="T27" s="15"/>
      <c r="U27" s="15"/>
    </row>
    <row r="28" spans="19:21" ht="30.75" customHeight="1">
      <c r="S28" s="15"/>
      <c r="T28" s="15"/>
      <c r="U28" s="15"/>
    </row>
    <row r="29" spans="1:21" ht="15.75">
      <c r="A29" s="22"/>
      <c r="B29" s="22"/>
      <c r="C29" s="22"/>
      <c r="D29" s="22"/>
      <c r="E29" s="22"/>
      <c r="F29" s="22"/>
      <c r="G29" s="466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>
      <c r="A30" s="22"/>
      <c r="B30" s="22"/>
      <c r="C30" s="22"/>
      <c r="D30" s="22"/>
      <c r="E30" s="22"/>
      <c r="F30" s="22"/>
      <c r="G30" s="466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>
      <c r="A31" s="22"/>
      <c r="B31" s="22"/>
      <c r="C31" s="22"/>
      <c r="D31" s="22"/>
      <c r="E31" s="22"/>
      <c r="F31" s="22"/>
      <c r="G31" s="466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>
      <c r="A32" s="22"/>
      <c r="B32" s="22"/>
      <c r="C32" s="22"/>
      <c r="D32" s="22"/>
      <c r="E32" s="22"/>
      <c r="F32" s="22"/>
      <c r="G32" s="466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466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3"/>
      <c r="B34" s="20"/>
      <c r="C34" s="20"/>
      <c r="D34" s="20"/>
      <c r="E34" s="20"/>
      <c r="F34" s="15"/>
      <c r="G34" s="467"/>
      <c r="H34" s="5"/>
      <c r="I34" s="5"/>
      <c r="J34" s="15"/>
      <c r="K34" s="15"/>
      <c r="L34" s="15"/>
      <c r="M34" s="20"/>
      <c r="N34" s="15"/>
      <c r="O34" s="15"/>
      <c r="P34" s="20"/>
      <c r="Q34" s="15"/>
      <c r="R34" s="15"/>
      <c r="S34" s="15"/>
      <c r="T34" s="15"/>
      <c r="U34" s="15"/>
    </row>
    <row r="35" spans="1:23" ht="15.75">
      <c r="A35" s="24"/>
      <c r="B35" s="24"/>
      <c r="C35" s="24"/>
      <c r="D35" s="24"/>
      <c r="E35" s="24"/>
      <c r="F35" s="24"/>
      <c r="G35" s="468"/>
      <c r="H35" s="25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9"/>
      <c r="W35" s="9"/>
    </row>
    <row r="36" spans="1:23" ht="8.25" customHeight="1">
      <c r="A36" s="2"/>
      <c r="B36" s="2"/>
      <c r="C36" s="2"/>
      <c r="D36" s="2"/>
      <c r="E36" s="2"/>
      <c r="F36" s="2"/>
      <c r="G36" s="469"/>
      <c r="H36" s="36"/>
      <c r="I36" s="36"/>
      <c r="J36" s="36"/>
      <c r="K36" s="36"/>
      <c r="L36" s="36"/>
      <c r="M36" s="2"/>
      <c r="N36" s="36"/>
      <c r="O36" s="36"/>
      <c r="P36" s="2"/>
      <c r="Q36" s="36"/>
      <c r="R36" s="36"/>
      <c r="S36" s="36"/>
      <c r="T36" s="36"/>
      <c r="U36" s="36"/>
      <c r="V36" s="37"/>
      <c r="W36" s="37"/>
    </row>
    <row r="37" spans="1:24" ht="9.75" customHeight="1">
      <c r="A37" s="2"/>
      <c r="B37" s="2"/>
      <c r="C37" s="2"/>
      <c r="D37" s="2"/>
      <c r="E37" s="2"/>
      <c r="F37" s="2"/>
      <c r="G37" s="46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399"/>
    </row>
    <row r="38" spans="1:111" s="8" customFormat="1" ht="21.75" customHeight="1" thickBot="1">
      <c r="A38" s="52" t="s">
        <v>19</v>
      </c>
      <c r="B38" s="46"/>
      <c r="C38" s="46"/>
      <c r="D38" s="46"/>
      <c r="E38" s="46"/>
      <c r="F38" s="49"/>
      <c r="G38" s="470"/>
      <c r="H38" s="46" t="s">
        <v>68</v>
      </c>
      <c r="I38" s="46"/>
      <c r="J38" s="53"/>
      <c r="K38" s="53"/>
      <c r="L38" s="53"/>
      <c r="M38" s="46"/>
      <c r="N38" s="53"/>
      <c r="O38" s="49"/>
      <c r="P38" s="46"/>
      <c r="Q38" s="49"/>
      <c r="R38" s="49"/>
      <c r="S38" s="54"/>
      <c r="T38" s="54"/>
      <c r="U38" s="54"/>
      <c r="V38" s="54"/>
      <c r="W38" s="54"/>
      <c r="X38" s="400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</row>
    <row r="39" spans="1:111" s="138" customFormat="1" ht="90" customHeight="1">
      <c r="A39" s="417" t="s">
        <v>20</v>
      </c>
      <c r="B39" s="418" t="s">
        <v>0</v>
      </c>
      <c r="C39" s="419" t="s">
        <v>197</v>
      </c>
      <c r="D39" s="419" t="s">
        <v>125</v>
      </c>
      <c r="E39" s="269" t="s">
        <v>140</v>
      </c>
      <c r="F39" s="419" t="s">
        <v>32</v>
      </c>
      <c r="G39" s="471" t="s">
        <v>140</v>
      </c>
      <c r="H39" s="419" t="s">
        <v>48</v>
      </c>
      <c r="I39" s="269" t="s">
        <v>140</v>
      </c>
      <c r="J39" s="419" t="s">
        <v>8</v>
      </c>
      <c r="K39" s="269" t="s">
        <v>140</v>
      </c>
      <c r="L39" s="408" t="s">
        <v>145</v>
      </c>
      <c r="M39" s="269" t="s">
        <v>140</v>
      </c>
      <c r="N39" s="419" t="s">
        <v>14</v>
      </c>
      <c r="O39" s="419" t="s">
        <v>1</v>
      </c>
      <c r="P39" s="269" t="s">
        <v>140</v>
      </c>
      <c r="Q39" s="419" t="s">
        <v>10</v>
      </c>
      <c r="R39" s="419" t="s">
        <v>29</v>
      </c>
      <c r="S39" s="407" t="s">
        <v>139</v>
      </c>
      <c r="T39" s="420" t="s">
        <v>189</v>
      </c>
      <c r="U39" s="421" t="s">
        <v>190</v>
      </c>
      <c r="V39" s="422" t="s">
        <v>198</v>
      </c>
      <c r="W39" s="389" t="s">
        <v>199</v>
      </c>
      <c r="X39" s="401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  <c r="CN39" s="386"/>
      <c r="CO39" s="386"/>
      <c r="CP39" s="386"/>
      <c r="CQ39" s="386"/>
      <c r="CR39" s="386"/>
      <c r="CS39" s="386"/>
      <c r="CT39" s="386"/>
      <c r="CU39" s="386"/>
      <c r="CV39" s="386"/>
      <c r="CW39" s="386"/>
      <c r="CX39" s="386"/>
      <c r="CY39" s="386"/>
      <c r="CZ39" s="386"/>
      <c r="DA39" s="386"/>
      <c r="DB39" s="386"/>
      <c r="DC39" s="386"/>
      <c r="DD39" s="386"/>
      <c r="DE39" s="386"/>
      <c r="DF39" s="386"/>
      <c r="DG39" s="386"/>
    </row>
    <row r="40" spans="1:111" s="138" customFormat="1" ht="30" customHeight="1">
      <c r="A40" s="139">
        <v>3</v>
      </c>
      <c r="B40" s="140"/>
      <c r="C40" s="141">
        <f aca="true" t="shared" si="0" ref="C40:W40">C41+C48+C79</f>
        <v>4816207</v>
      </c>
      <c r="D40" s="141">
        <f t="shared" si="0"/>
        <v>4338707</v>
      </c>
      <c r="E40" s="141">
        <f t="shared" si="0"/>
        <v>0</v>
      </c>
      <c r="F40" s="141">
        <f t="shared" si="0"/>
        <v>309100</v>
      </c>
      <c r="G40" s="253">
        <f>G41+G48+G79</f>
        <v>12290.95</v>
      </c>
      <c r="H40" s="141">
        <f t="shared" si="0"/>
        <v>300</v>
      </c>
      <c r="I40" s="141">
        <f>I41+I48+I79</f>
        <v>0</v>
      </c>
      <c r="J40" s="141">
        <f t="shared" si="0"/>
        <v>158100</v>
      </c>
      <c r="K40" s="141">
        <f>K41+K48+K79</f>
        <v>29520</v>
      </c>
      <c r="L40" s="253">
        <f t="shared" si="0"/>
        <v>0</v>
      </c>
      <c r="M40" s="141">
        <f>M41+M48+M79</f>
        <v>43000</v>
      </c>
      <c r="N40" s="141">
        <f t="shared" si="0"/>
        <v>10000</v>
      </c>
      <c r="O40" s="141">
        <f t="shared" si="0"/>
        <v>0</v>
      </c>
      <c r="P40" s="141">
        <f>P41+P48+P79</f>
        <v>0</v>
      </c>
      <c r="Q40" s="141">
        <f t="shared" si="0"/>
        <v>0</v>
      </c>
      <c r="R40" s="141">
        <f t="shared" si="0"/>
        <v>0</v>
      </c>
      <c r="S40" s="253">
        <f t="shared" si="0"/>
        <v>4901017.95</v>
      </c>
      <c r="T40" s="141">
        <f t="shared" si="0"/>
        <v>4441800</v>
      </c>
      <c r="U40" s="141">
        <f t="shared" si="0"/>
        <v>300400</v>
      </c>
      <c r="V40" s="141">
        <f t="shared" si="0"/>
        <v>4441400</v>
      </c>
      <c r="W40" s="390">
        <f t="shared" si="0"/>
        <v>306400</v>
      </c>
      <c r="X40" s="401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  <c r="DG40" s="386"/>
    </row>
    <row r="41" spans="1:24" ht="14.25" customHeight="1" thickBot="1">
      <c r="A41" s="26">
        <v>31</v>
      </c>
      <c r="B41" s="26" t="s">
        <v>7</v>
      </c>
      <c r="C41" s="27">
        <f>C42+C44+C46</f>
        <v>3721707</v>
      </c>
      <c r="D41" s="27">
        <f>D42+D44+D46</f>
        <v>3721707</v>
      </c>
      <c r="E41" s="27">
        <f>E42+E44+E46</f>
        <v>0</v>
      </c>
      <c r="F41" s="27">
        <f aca="true" t="shared" si="1" ref="F41:R41">F42+F44+F46</f>
        <v>0</v>
      </c>
      <c r="G41" s="69">
        <f>G42+G44+G46</f>
        <v>0</v>
      </c>
      <c r="H41" s="27">
        <f t="shared" si="1"/>
        <v>0</v>
      </c>
      <c r="I41" s="27">
        <f>I42+I44+I46</f>
        <v>0</v>
      </c>
      <c r="J41" s="27">
        <f t="shared" si="1"/>
        <v>0</v>
      </c>
      <c r="K41" s="27">
        <f>K42+K44+K46</f>
        <v>0</v>
      </c>
      <c r="L41" s="69">
        <f>L42+L44+L46</f>
        <v>0</v>
      </c>
      <c r="M41" s="27">
        <f>M42+M44+M46</f>
        <v>0</v>
      </c>
      <c r="N41" s="27">
        <f t="shared" si="1"/>
        <v>0</v>
      </c>
      <c r="O41" s="27">
        <f t="shared" si="1"/>
        <v>0</v>
      </c>
      <c r="P41" s="27">
        <f>P42+P44+P46</f>
        <v>0</v>
      </c>
      <c r="Q41" s="27">
        <f t="shared" si="1"/>
        <v>0</v>
      </c>
      <c r="R41" s="27">
        <f t="shared" si="1"/>
        <v>0</v>
      </c>
      <c r="S41" s="256">
        <f>SUM(D41:R41)</f>
        <v>3721707</v>
      </c>
      <c r="T41" s="27">
        <f>T42+T44+T46</f>
        <v>3650000</v>
      </c>
      <c r="U41" s="27">
        <f>U42+U44+U46</f>
        <v>0</v>
      </c>
      <c r="V41" s="142">
        <f>V42+V44+V46</f>
        <v>3650000</v>
      </c>
      <c r="W41" s="391">
        <f>W42+W44+W46</f>
        <v>0</v>
      </c>
      <c r="X41" s="381"/>
    </row>
    <row r="42" spans="1:111" s="146" customFormat="1" ht="14.25" customHeight="1">
      <c r="A42" s="143">
        <v>311</v>
      </c>
      <c r="B42" s="143" t="s">
        <v>25</v>
      </c>
      <c r="C42" s="144">
        <f>C43</f>
        <v>3000000</v>
      </c>
      <c r="D42" s="144">
        <f>D43</f>
        <v>3000000</v>
      </c>
      <c r="E42" s="144">
        <f>E43</f>
        <v>0</v>
      </c>
      <c r="F42" s="145">
        <f aca="true" t="shared" si="2" ref="F42:R42">F43+F44</f>
        <v>0</v>
      </c>
      <c r="G42" s="255">
        <f>G43</f>
        <v>0</v>
      </c>
      <c r="H42" s="145">
        <f t="shared" si="2"/>
        <v>0</v>
      </c>
      <c r="I42" s="144">
        <f>I43</f>
        <v>0</v>
      </c>
      <c r="J42" s="145">
        <f t="shared" si="2"/>
        <v>0</v>
      </c>
      <c r="K42" s="144">
        <f>K43</f>
        <v>0</v>
      </c>
      <c r="L42" s="254">
        <f>L43+L44</f>
        <v>0</v>
      </c>
      <c r="M42" s="144">
        <f>M43</f>
        <v>0</v>
      </c>
      <c r="N42" s="145">
        <f t="shared" si="2"/>
        <v>0</v>
      </c>
      <c r="O42" s="145">
        <f t="shared" si="2"/>
        <v>0</v>
      </c>
      <c r="P42" s="144">
        <f>P43</f>
        <v>0</v>
      </c>
      <c r="Q42" s="145">
        <f t="shared" si="2"/>
        <v>0</v>
      </c>
      <c r="R42" s="145">
        <f t="shared" si="2"/>
        <v>0</v>
      </c>
      <c r="S42" s="254">
        <f>S43</f>
        <v>3000000</v>
      </c>
      <c r="T42" s="144">
        <f>T43</f>
        <v>3058293</v>
      </c>
      <c r="U42" s="144">
        <f>U43</f>
        <v>0</v>
      </c>
      <c r="V42" s="144">
        <f>V43</f>
        <v>3058293</v>
      </c>
      <c r="W42" s="392">
        <f>W43</f>
        <v>0</v>
      </c>
      <c r="X42" s="388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7"/>
      <c r="BV42" s="387"/>
      <c r="BW42" s="387"/>
      <c r="BX42" s="387"/>
      <c r="BY42" s="387"/>
      <c r="BZ42" s="387"/>
      <c r="CA42" s="387"/>
      <c r="CB42" s="387"/>
      <c r="CC42" s="387"/>
      <c r="CD42" s="387"/>
      <c r="CE42" s="387"/>
      <c r="CF42" s="387"/>
      <c r="CG42" s="387"/>
      <c r="CH42" s="387"/>
      <c r="CI42" s="387"/>
      <c r="CJ42" s="387"/>
      <c r="CK42" s="387"/>
      <c r="CL42" s="387"/>
      <c r="CM42" s="387"/>
      <c r="CN42" s="387"/>
      <c r="CO42" s="387"/>
      <c r="CP42" s="387"/>
      <c r="CQ42" s="387"/>
      <c r="CR42" s="387"/>
      <c r="CS42" s="387"/>
      <c r="CT42" s="387"/>
      <c r="CU42" s="387"/>
      <c r="CV42" s="387"/>
      <c r="CW42" s="387"/>
      <c r="CX42" s="387"/>
      <c r="CY42" s="387"/>
      <c r="CZ42" s="387"/>
      <c r="DA42" s="387"/>
      <c r="DB42" s="387"/>
      <c r="DC42" s="387"/>
      <c r="DD42" s="387"/>
      <c r="DE42" s="387"/>
      <c r="DF42" s="387"/>
      <c r="DG42" s="387"/>
    </row>
    <row r="43" spans="1:24" ht="14.25" customHeight="1">
      <c r="A43" s="28">
        <v>3111</v>
      </c>
      <c r="B43" s="28" t="s">
        <v>80</v>
      </c>
      <c r="C43" s="31">
        <f>D43+F43+H43+J43+N43+O43+Q43</f>
        <v>3000000</v>
      </c>
      <c r="D43" s="29">
        <v>3000000</v>
      </c>
      <c r="E43" s="29"/>
      <c r="F43" s="29"/>
      <c r="G43" s="251"/>
      <c r="H43" s="29"/>
      <c r="I43" s="29"/>
      <c r="J43" s="29"/>
      <c r="K43" s="29"/>
      <c r="L43" s="251"/>
      <c r="M43" s="29"/>
      <c r="N43" s="29"/>
      <c r="O43" s="29"/>
      <c r="P43" s="29"/>
      <c r="Q43" s="29"/>
      <c r="R43" s="29"/>
      <c r="S43" s="251">
        <f>SUM(D43:R43)</f>
        <v>3000000</v>
      </c>
      <c r="T43" s="34">
        <v>3058293</v>
      </c>
      <c r="U43" s="34"/>
      <c r="V43" s="34">
        <v>3058293</v>
      </c>
      <c r="W43" s="393"/>
      <c r="X43" s="381"/>
    </row>
    <row r="44" spans="1:111" s="146" customFormat="1" ht="15" customHeight="1">
      <c r="A44" s="148">
        <v>312</v>
      </c>
      <c r="B44" s="148" t="s">
        <v>23</v>
      </c>
      <c r="C44" s="149">
        <f aca="true" t="shared" si="3" ref="C44:K44">C45</f>
        <v>200000</v>
      </c>
      <c r="D44" s="149">
        <f t="shared" si="3"/>
        <v>200000</v>
      </c>
      <c r="E44" s="149">
        <f t="shared" si="3"/>
        <v>0</v>
      </c>
      <c r="F44" s="149">
        <f t="shared" si="3"/>
        <v>0</v>
      </c>
      <c r="G44" s="378">
        <f t="shared" si="3"/>
        <v>0</v>
      </c>
      <c r="H44" s="149">
        <f t="shared" si="3"/>
        <v>0</v>
      </c>
      <c r="I44" s="149">
        <f t="shared" si="3"/>
        <v>0</v>
      </c>
      <c r="J44" s="145">
        <f aca="true" t="shared" si="4" ref="J44:R44">J45+J46</f>
        <v>0</v>
      </c>
      <c r="K44" s="149">
        <f t="shared" si="3"/>
        <v>0</v>
      </c>
      <c r="L44" s="145">
        <f>L45+L46</f>
        <v>0</v>
      </c>
      <c r="M44" s="149">
        <f>M45</f>
        <v>0</v>
      </c>
      <c r="N44" s="145">
        <f t="shared" si="4"/>
        <v>0</v>
      </c>
      <c r="O44" s="145">
        <f t="shared" si="4"/>
        <v>0</v>
      </c>
      <c r="P44" s="149">
        <f>P45</f>
        <v>0</v>
      </c>
      <c r="Q44" s="145">
        <f t="shared" si="4"/>
        <v>0</v>
      </c>
      <c r="R44" s="145">
        <f t="shared" si="4"/>
        <v>0</v>
      </c>
      <c r="S44" s="145">
        <f>S45</f>
        <v>200000</v>
      </c>
      <c r="T44" s="149">
        <f>T45</f>
        <v>100000</v>
      </c>
      <c r="U44" s="149">
        <f>U45</f>
        <v>0</v>
      </c>
      <c r="V44" s="149">
        <f>V45</f>
        <v>100000</v>
      </c>
      <c r="W44" s="394">
        <f>W45</f>
        <v>0</v>
      </c>
      <c r="X44" s="388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7"/>
      <c r="CS44" s="387"/>
      <c r="CT44" s="387"/>
      <c r="CU44" s="387"/>
      <c r="CV44" s="387"/>
      <c r="CW44" s="387"/>
      <c r="CX44" s="387"/>
      <c r="CY44" s="387"/>
      <c r="CZ44" s="387"/>
      <c r="DA44" s="387"/>
      <c r="DB44" s="387"/>
      <c r="DC44" s="387"/>
      <c r="DD44" s="387"/>
      <c r="DE44" s="387"/>
      <c r="DF44" s="387"/>
      <c r="DG44" s="387"/>
    </row>
    <row r="45" spans="1:24" ht="15" customHeight="1">
      <c r="A45" s="58">
        <v>3121</v>
      </c>
      <c r="B45" s="58" t="s">
        <v>81</v>
      </c>
      <c r="C45" s="31">
        <f>D45+F45+H45+J45+N45+O45+Q45</f>
        <v>200000</v>
      </c>
      <c r="D45" s="59">
        <v>200000</v>
      </c>
      <c r="E45" s="59"/>
      <c r="F45" s="59"/>
      <c r="G45" s="151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251">
        <f>SUM(D45:R45)</f>
        <v>200000</v>
      </c>
      <c r="T45" s="60">
        <v>100000</v>
      </c>
      <c r="U45" s="60"/>
      <c r="V45" s="60">
        <v>100000</v>
      </c>
      <c r="W45" s="393"/>
      <c r="X45" s="381"/>
    </row>
    <row r="46" spans="1:111" s="146" customFormat="1" ht="15" customHeight="1">
      <c r="A46" s="150">
        <v>313</v>
      </c>
      <c r="B46" s="150" t="s">
        <v>33</v>
      </c>
      <c r="C46" s="145">
        <f aca="true" t="shared" si="5" ref="C46:K46">C47</f>
        <v>521707</v>
      </c>
      <c r="D46" s="145">
        <f t="shared" si="5"/>
        <v>521707</v>
      </c>
      <c r="E46" s="145">
        <f t="shared" si="5"/>
        <v>0</v>
      </c>
      <c r="F46" s="145">
        <f t="shared" si="5"/>
        <v>0</v>
      </c>
      <c r="G46" s="254">
        <f t="shared" si="5"/>
        <v>0</v>
      </c>
      <c r="H46" s="145">
        <f t="shared" si="5"/>
        <v>0</v>
      </c>
      <c r="I46" s="145">
        <f t="shared" si="5"/>
        <v>0</v>
      </c>
      <c r="J46" s="145">
        <f aca="true" t="shared" si="6" ref="J46:S46">SUM(J47:J47)</f>
        <v>0</v>
      </c>
      <c r="K46" s="145">
        <f t="shared" si="5"/>
        <v>0</v>
      </c>
      <c r="L46" s="145">
        <f t="shared" si="6"/>
        <v>0</v>
      </c>
      <c r="M46" s="145">
        <f>M47</f>
        <v>0</v>
      </c>
      <c r="N46" s="145">
        <f t="shared" si="6"/>
        <v>0</v>
      </c>
      <c r="O46" s="145">
        <f t="shared" si="6"/>
        <v>0</v>
      </c>
      <c r="P46" s="145">
        <f>P47</f>
        <v>0</v>
      </c>
      <c r="Q46" s="145">
        <f t="shared" si="6"/>
        <v>0</v>
      </c>
      <c r="R46" s="145">
        <f t="shared" si="6"/>
        <v>0</v>
      </c>
      <c r="S46" s="145">
        <f t="shared" si="6"/>
        <v>521707</v>
      </c>
      <c r="T46" s="145">
        <f>T47</f>
        <v>491707</v>
      </c>
      <c r="U46" s="145">
        <f>U47</f>
        <v>0</v>
      </c>
      <c r="V46" s="145">
        <f>V47</f>
        <v>491707</v>
      </c>
      <c r="W46" s="395">
        <f>W47</f>
        <v>0</v>
      </c>
      <c r="X46" s="388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  <c r="CF46" s="387"/>
      <c r="CG46" s="387"/>
      <c r="CH46" s="387"/>
      <c r="CI46" s="387"/>
      <c r="CJ46" s="387"/>
      <c r="CK46" s="387"/>
      <c r="CL46" s="387"/>
      <c r="CM46" s="387"/>
      <c r="CN46" s="387"/>
      <c r="CO46" s="387"/>
      <c r="CP46" s="387"/>
      <c r="CQ46" s="387"/>
      <c r="CR46" s="387"/>
      <c r="CS46" s="387"/>
      <c r="CT46" s="387"/>
      <c r="CU46" s="387"/>
      <c r="CV46" s="387"/>
      <c r="CW46" s="387"/>
      <c r="CX46" s="387"/>
      <c r="CY46" s="387"/>
      <c r="CZ46" s="387"/>
      <c r="DA46" s="387"/>
      <c r="DB46" s="387"/>
      <c r="DC46" s="387"/>
      <c r="DD46" s="387"/>
      <c r="DE46" s="387"/>
      <c r="DF46" s="387"/>
      <c r="DG46" s="387"/>
    </row>
    <row r="47" spans="1:24" ht="15" customHeight="1">
      <c r="A47" s="58">
        <v>3132</v>
      </c>
      <c r="B47" s="58" t="s">
        <v>82</v>
      </c>
      <c r="C47" s="31">
        <f>D47+F47+H47+J47+N47+O47+Q47</f>
        <v>521707</v>
      </c>
      <c r="D47" s="59">
        <v>521707</v>
      </c>
      <c r="E47" s="59"/>
      <c r="F47" s="59"/>
      <c r="G47" s="151"/>
      <c r="H47" s="59"/>
      <c r="I47" s="59"/>
      <c r="J47" s="151"/>
      <c r="K47" s="59"/>
      <c r="L47" s="59"/>
      <c r="M47" s="59"/>
      <c r="N47" s="59"/>
      <c r="O47" s="59"/>
      <c r="P47" s="59"/>
      <c r="Q47" s="59"/>
      <c r="R47" s="59"/>
      <c r="S47" s="251">
        <f>SUM(D47:R47)</f>
        <v>521707</v>
      </c>
      <c r="T47" s="60">
        <v>491707</v>
      </c>
      <c r="U47" s="60"/>
      <c r="V47" s="60">
        <v>491707</v>
      </c>
      <c r="W47" s="393"/>
      <c r="X47" s="381"/>
    </row>
    <row r="48" spans="1:24" ht="14.25" customHeight="1" thickBot="1">
      <c r="A48" s="26">
        <v>32</v>
      </c>
      <c r="B48" s="26" t="s">
        <v>24</v>
      </c>
      <c r="C48" s="27">
        <f>C49+C54+C61+C71+C73</f>
        <v>1074600</v>
      </c>
      <c r="D48" s="27">
        <f>D49+D54+D61+D71+D73</f>
        <v>617000</v>
      </c>
      <c r="E48" s="27">
        <f>E49+E54+E61+E71+E73</f>
        <v>0</v>
      </c>
      <c r="F48" s="27">
        <f>F49+F54+F61+F73+F71</f>
        <v>294500</v>
      </c>
      <c r="G48" s="69">
        <f>G49+G54+G61+G71+G73</f>
        <v>12290.95</v>
      </c>
      <c r="H48" s="27">
        <f>H49+H54+H61+H73+H71</f>
        <v>0</v>
      </c>
      <c r="I48" s="27">
        <f>I49+I54+I61+I71+I73</f>
        <v>0</v>
      </c>
      <c r="J48" s="27">
        <f>J54+J61+J71+J73+J49</f>
        <v>153100</v>
      </c>
      <c r="K48" s="27">
        <f>K49+K54+K61+K71+K73</f>
        <v>29520</v>
      </c>
      <c r="L48" s="69">
        <f>L49+L54+L61+L71+L73</f>
        <v>0</v>
      </c>
      <c r="M48" s="27">
        <f>M49+M54+M61+M71+M73</f>
        <v>43000</v>
      </c>
      <c r="N48" s="27">
        <f aca="true" t="shared" si="7" ref="N48:W48">N49+N54+N61+N71+N73</f>
        <v>10000</v>
      </c>
      <c r="O48" s="27">
        <f t="shared" si="7"/>
        <v>0</v>
      </c>
      <c r="P48" s="27">
        <f>P49+P54+P61+P71+P73</f>
        <v>0</v>
      </c>
      <c r="Q48" s="27">
        <f t="shared" si="7"/>
        <v>0</v>
      </c>
      <c r="R48" s="27">
        <f t="shared" si="7"/>
        <v>0</v>
      </c>
      <c r="S48" s="27">
        <f t="shared" si="7"/>
        <v>1159410.95</v>
      </c>
      <c r="T48" s="27">
        <f t="shared" si="7"/>
        <v>785800</v>
      </c>
      <c r="U48" s="27">
        <f t="shared" si="7"/>
        <v>294400</v>
      </c>
      <c r="V48" s="27">
        <f t="shared" si="7"/>
        <v>785400</v>
      </c>
      <c r="W48" s="396">
        <f t="shared" si="7"/>
        <v>300400</v>
      </c>
      <c r="X48" s="388"/>
    </row>
    <row r="49" spans="1:111" s="146" customFormat="1" ht="27" customHeight="1">
      <c r="A49" s="143">
        <v>321</v>
      </c>
      <c r="B49" s="152" t="s">
        <v>73</v>
      </c>
      <c r="C49" s="144">
        <f>SUM(C50:C53)</f>
        <v>553000</v>
      </c>
      <c r="D49" s="153">
        <f>SUM(D50:D52)</f>
        <v>450000</v>
      </c>
      <c r="E49" s="144">
        <f>SUM(E50:E53)</f>
        <v>0</v>
      </c>
      <c r="F49" s="144">
        <f aca="true" t="shared" si="8" ref="F49:S49">SUM(F50:F53)</f>
        <v>73000</v>
      </c>
      <c r="G49" s="255">
        <f>SUM(G50:G53)</f>
        <v>0</v>
      </c>
      <c r="H49" s="144">
        <f t="shared" si="8"/>
        <v>0</v>
      </c>
      <c r="I49" s="144">
        <f>SUM(I50:I53)</f>
        <v>0</v>
      </c>
      <c r="J49" s="144">
        <f t="shared" si="8"/>
        <v>20000</v>
      </c>
      <c r="K49" s="144">
        <f>SUM(K50:K53)</f>
        <v>0</v>
      </c>
      <c r="L49" s="255">
        <f>SUM(L50:L53)</f>
        <v>0</v>
      </c>
      <c r="M49" s="144">
        <f>SUM(M50:M53)</f>
        <v>0</v>
      </c>
      <c r="N49" s="144">
        <f t="shared" si="8"/>
        <v>10000</v>
      </c>
      <c r="O49" s="144">
        <f t="shared" si="8"/>
        <v>0</v>
      </c>
      <c r="P49" s="144">
        <f>SUM(P50:P53)</f>
        <v>0</v>
      </c>
      <c r="Q49" s="144">
        <f t="shared" si="8"/>
        <v>0</v>
      </c>
      <c r="R49" s="144">
        <f t="shared" si="8"/>
        <v>0</v>
      </c>
      <c r="S49" s="255">
        <f t="shared" si="8"/>
        <v>553000</v>
      </c>
      <c r="T49" s="144">
        <f>T50+T51+T52+T53</f>
        <v>400000</v>
      </c>
      <c r="U49" s="144">
        <f>SUM(U50:U53)</f>
        <v>80000</v>
      </c>
      <c r="V49" s="144">
        <f>V50+V51+V52+V53</f>
        <v>400000</v>
      </c>
      <c r="W49" s="392">
        <f>W50+W51+W52+W53</f>
        <v>80000</v>
      </c>
      <c r="X49" s="388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87"/>
      <c r="CS49" s="387"/>
      <c r="CT49" s="387"/>
      <c r="CU49" s="387"/>
      <c r="CV49" s="387"/>
      <c r="CW49" s="387"/>
      <c r="CX49" s="387"/>
      <c r="CY49" s="387"/>
      <c r="CZ49" s="387"/>
      <c r="DA49" s="387"/>
      <c r="DB49" s="387"/>
      <c r="DC49" s="387"/>
      <c r="DD49" s="387"/>
      <c r="DE49" s="387"/>
      <c r="DF49" s="387"/>
      <c r="DG49" s="387"/>
    </row>
    <row r="50" spans="1:24" ht="15.75" customHeight="1">
      <c r="A50" s="28">
        <v>3211</v>
      </c>
      <c r="B50" s="38" t="s">
        <v>83</v>
      </c>
      <c r="C50" s="31">
        <f>D50+F50+H50+J50+N50+O50+Q50</f>
        <v>93000</v>
      </c>
      <c r="D50" s="32"/>
      <c r="E50" s="29"/>
      <c r="F50" s="29">
        <v>63000</v>
      </c>
      <c r="G50" s="251"/>
      <c r="H50" s="29"/>
      <c r="I50" s="29"/>
      <c r="J50" s="29">
        <v>20000</v>
      </c>
      <c r="K50" s="29"/>
      <c r="L50" s="29"/>
      <c r="M50" s="29"/>
      <c r="N50" s="29">
        <v>10000</v>
      </c>
      <c r="O50" s="29"/>
      <c r="P50" s="29"/>
      <c r="Q50" s="29"/>
      <c r="R50" s="29"/>
      <c r="S50" s="251">
        <f>SUM(D50:R50)</f>
        <v>93000</v>
      </c>
      <c r="T50" s="34">
        <v>80000</v>
      </c>
      <c r="U50" s="34">
        <v>60000</v>
      </c>
      <c r="V50" s="34">
        <v>80000</v>
      </c>
      <c r="W50" s="393">
        <v>60000</v>
      </c>
      <c r="X50" s="381"/>
    </row>
    <row r="51" spans="1:24" ht="15" customHeight="1">
      <c r="A51" s="28">
        <v>3212</v>
      </c>
      <c r="B51" s="38" t="s">
        <v>84</v>
      </c>
      <c r="C51" s="31">
        <f>D51+F51+H51+J51+N51+O51+Q51</f>
        <v>450000</v>
      </c>
      <c r="D51" s="32">
        <v>450000</v>
      </c>
      <c r="E51" s="29"/>
      <c r="F51" s="29"/>
      <c r="G51" s="251"/>
      <c r="H51" s="29"/>
      <c r="I51" s="29"/>
      <c r="J51" s="29"/>
      <c r="K51" s="29"/>
      <c r="L51" s="251"/>
      <c r="M51" s="29"/>
      <c r="N51" s="29"/>
      <c r="O51" s="29"/>
      <c r="P51" s="29"/>
      <c r="Q51" s="29"/>
      <c r="R51" s="29"/>
      <c r="S51" s="251">
        <f>SUM(D51:R51)</f>
        <v>450000</v>
      </c>
      <c r="T51" s="34">
        <v>300000</v>
      </c>
      <c r="U51" s="34"/>
      <c r="V51" s="34">
        <v>300000</v>
      </c>
      <c r="W51" s="393"/>
      <c r="X51" s="381"/>
    </row>
    <row r="52" spans="1:24" ht="13.5" customHeight="1">
      <c r="A52" s="28">
        <v>3213</v>
      </c>
      <c r="B52" s="38" t="s">
        <v>85</v>
      </c>
      <c r="C52" s="31">
        <f>D52+F52+H52+J52+N52+O52+Q52</f>
        <v>10000</v>
      </c>
      <c r="D52" s="32"/>
      <c r="E52" s="29"/>
      <c r="F52" s="29">
        <v>10000</v>
      </c>
      <c r="G52" s="251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51">
        <f>SUM(D52:R52)</f>
        <v>10000</v>
      </c>
      <c r="T52" s="34">
        <v>10000</v>
      </c>
      <c r="U52" s="34">
        <v>10000</v>
      </c>
      <c r="V52" s="34">
        <v>10000</v>
      </c>
      <c r="W52" s="393">
        <v>10000</v>
      </c>
      <c r="X52" s="381"/>
    </row>
    <row r="53" spans="1:24" ht="27" customHeight="1">
      <c r="A53" s="28">
        <v>3214</v>
      </c>
      <c r="B53" s="38" t="s">
        <v>86</v>
      </c>
      <c r="C53" s="31">
        <f>D53+F53+H53+J53+N53+O53+Q53</f>
        <v>0</v>
      </c>
      <c r="D53" s="32"/>
      <c r="E53" s="29"/>
      <c r="F53" s="29">
        <v>0</v>
      </c>
      <c r="G53" s="251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51">
        <f>SUM(D53:R53)</f>
        <v>0</v>
      </c>
      <c r="T53" s="34">
        <v>10000</v>
      </c>
      <c r="U53" s="34">
        <v>10000</v>
      </c>
      <c r="V53" s="34">
        <v>10000</v>
      </c>
      <c r="W53" s="393">
        <v>10000</v>
      </c>
      <c r="X53" s="381"/>
    </row>
    <row r="54" spans="1:111" s="146" customFormat="1" ht="26.25" customHeight="1">
      <c r="A54" s="148">
        <v>322</v>
      </c>
      <c r="B54" s="154" t="s">
        <v>3</v>
      </c>
      <c r="C54" s="149">
        <f>SUM(C55:C59)</f>
        <v>124800</v>
      </c>
      <c r="D54" s="149">
        <f aca="true" t="shared" si="9" ref="D54:S54">SUM(D55:D59)</f>
        <v>0</v>
      </c>
      <c r="E54" s="149">
        <f>SUM(E55:E59)</f>
        <v>0</v>
      </c>
      <c r="F54" s="149">
        <f t="shared" si="9"/>
        <v>65100</v>
      </c>
      <c r="G54" s="378">
        <f>SUM(G55:G59)</f>
        <v>9000</v>
      </c>
      <c r="H54" s="149">
        <f t="shared" si="9"/>
        <v>0</v>
      </c>
      <c r="I54" s="149">
        <f>SUM(I55:I59)</f>
        <v>0</v>
      </c>
      <c r="J54" s="149">
        <f t="shared" si="9"/>
        <v>59700</v>
      </c>
      <c r="K54" s="149">
        <f>SUM(K55:K59)</f>
        <v>0</v>
      </c>
      <c r="L54" s="149">
        <f>SUM(L55:L59)</f>
        <v>0</v>
      </c>
      <c r="M54" s="149">
        <f>SUM(M55:M59)</f>
        <v>30000</v>
      </c>
      <c r="N54" s="149">
        <f t="shared" si="9"/>
        <v>0</v>
      </c>
      <c r="O54" s="149">
        <f t="shared" si="9"/>
        <v>0</v>
      </c>
      <c r="P54" s="149">
        <f>SUM(P55:P59)</f>
        <v>0</v>
      </c>
      <c r="Q54" s="149">
        <f t="shared" si="9"/>
        <v>0</v>
      </c>
      <c r="R54" s="149">
        <f t="shared" si="9"/>
        <v>0</v>
      </c>
      <c r="S54" s="149">
        <f t="shared" si="9"/>
        <v>163800</v>
      </c>
      <c r="T54" s="149">
        <f>SUM(T55:T59)</f>
        <v>66000</v>
      </c>
      <c r="U54" s="149">
        <f>SUM(U55:U59)</f>
        <v>47000</v>
      </c>
      <c r="V54" s="149">
        <f>SUM(V55:V59)</f>
        <v>66000</v>
      </c>
      <c r="W54" s="394">
        <f>SUM(W55:W59)</f>
        <v>50000</v>
      </c>
      <c r="X54" s="388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  <c r="DE54" s="387"/>
      <c r="DF54" s="387"/>
      <c r="DG54" s="387"/>
    </row>
    <row r="55" spans="1:24" ht="17.25" customHeight="1">
      <c r="A55" s="30">
        <v>3221</v>
      </c>
      <c r="B55" s="39" t="s">
        <v>87</v>
      </c>
      <c r="C55" s="31">
        <f>D55+F55+H55+J55+N55+O55+Q55+R55</f>
        <v>25000</v>
      </c>
      <c r="D55" s="33"/>
      <c r="E55" s="31"/>
      <c r="F55" s="31">
        <v>19000</v>
      </c>
      <c r="G55" s="267">
        <v>2500</v>
      </c>
      <c r="H55" s="31"/>
      <c r="I55" s="31"/>
      <c r="J55" s="31">
        <v>6000</v>
      </c>
      <c r="K55" s="31"/>
      <c r="L55" s="31"/>
      <c r="M55" s="31">
        <v>10000</v>
      </c>
      <c r="N55" s="31"/>
      <c r="O55" s="31"/>
      <c r="P55" s="31"/>
      <c r="Q55" s="31"/>
      <c r="R55" s="31"/>
      <c r="S55" s="251">
        <f>SUM(D55:R55)</f>
        <v>37500</v>
      </c>
      <c r="T55" s="42">
        <v>25000</v>
      </c>
      <c r="U55" s="42">
        <v>19000</v>
      </c>
      <c r="V55" s="42">
        <v>25000</v>
      </c>
      <c r="W55" s="393">
        <v>20000</v>
      </c>
      <c r="X55" s="381"/>
    </row>
    <row r="56" spans="1:24" ht="18" customHeight="1">
      <c r="A56" s="30">
        <v>3223</v>
      </c>
      <c r="B56" s="39" t="s">
        <v>88</v>
      </c>
      <c r="C56" s="31">
        <f>D56+F56+H56+J56+N56+O56+Q56+R56</f>
        <v>74100</v>
      </c>
      <c r="D56" s="33"/>
      <c r="E56" s="31"/>
      <c r="F56" s="31">
        <v>33100</v>
      </c>
      <c r="G56" s="267">
        <v>6500</v>
      </c>
      <c r="H56" s="31"/>
      <c r="I56" s="31"/>
      <c r="J56" s="31">
        <v>41000</v>
      </c>
      <c r="K56" s="31"/>
      <c r="L56" s="31"/>
      <c r="M56" s="31">
        <v>15000</v>
      </c>
      <c r="N56" s="31"/>
      <c r="O56" s="31"/>
      <c r="P56" s="31"/>
      <c r="Q56" s="31"/>
      <c r="R56" s="31"/>
      <c r="S56" s="251">
        <f>SUM(D56:R56)</f>
        <v>95600</v>
      </c>
      <c r="T56" s="42">
        <v>15000</v>
      </c>
      <c r="U56" s="42">
        <v>15000</v>
      </c>
      <c r="V56" s="42">
        <v>15000</v>
      </c>
      <c r="W56" s="393">
        <v>15000</v>
      </c>
      <c r="X56" s="381"/>
    </row>
    <row r="57" spans="1:24" ht="18" customHeight="1">
      <c r="A57" s="30">
        <v>3224</v>
      </c>
      <c r="B57" s="39" t="s">
        <v>89</v>
      </c>
      <c r="C57" s="31">
        <f>D57+F57+H57+J57+N57+O57+Q57+R57</f>
        <v>14000</v>
      </c>
      <c r="D57" s="33"/>
      <c r="E57" s="31"/>
      <c r="F57" s="31">
        <v>7000</v>
      </c>
      <c r="G57" s="267"/>
      <c r="H57" s="31"/>
      <c r="I57" s="31"/>
      <c r="J57" s="31">
        <v>7000</v>
      </c>
      <c r="K57" s="31"/>
      <c r="L57" s="268"/>
      <c r="M57" s="31"/>
      <c r="N57" s="31"/>
      <c r="O57" s="31"/>
      <c r="P57" s="31"/>
      <c r="Q57" s="31"/>
      <c r="R57" s="31"/>
      <c r="S57" s="251">
        <f>SUM(D57:R57)</f>
        <v>14000</v>
      </c>
      <c r="T57" s="42">
        <v>14000</v>
      </c>
      <c r="U57" s="42">
        <v>7000</v>
      </c>
      <c r="V57" s="42">
        <v>14000</v>
      </c>
      <c r="W57" s="393">
        <v>8000</v>
      </c>
      <c r="X57" s="381"/>
    </row>
    <row r="58" spans="1:24" ht="18" customHeight="1">
      <c r="A58" s="30">
        <v>3225</v>
      </c>
      <c r="B58" s="39" t="s">
        <v>90</v>
      </c>
      <c r="C58" s="31">
        <f>D58+F58+H58+J58+N58+O58+Q58+R58</f>
        <v>10700</v>
      </c>
      <c r="D58" s="33"/>
      <c r="E58" s="31"/>
      <c r="F58" s="31">
        <v>5000</v>
      </c>
      <c r="G58" s="267"/>
      <c r="H58" s="31"/>
      <c r="I58" s="31"/>
      <c r="J58" s="31">
        <v>5700</v>
      </c>
      <c r="K58" s="31"/>
      <c r="L58" s="31"/>
      <c r="M58" s="31">
        <v>5000</v>
      </c>
      <c r="N58" s="31"/>
      <c r="O58" s="31"/>
      <c r="P58" s="31"/>
      <c r="Q58" s="31"/>
      <c r="R58" s="31"/>
      <c r="S58" s="251">
        <f>SUM(D58:R58)</f>
        <v>15700</v>
      </c>
      <c r="T58" s="42">
        <v>11000</v>
      </c>
      <c r="U58" s="42">
        <v>5000</v>
      </c>
      <c r="V58" s="42">
        <v>11000</v>
      </c>
      <c r="W58" s="393">
        <v>5000</v>
      </c>
      <c r="X58" s="381"/>
    </row>
    <row r="59" spans="1:24" ht="14.25" customHeight="1">
      <c r="A59" s="30">
        <v>3227</v>
      </c>
      <c r="B59" s="156" t="s">
        <v>91</v>
      </c>
      <c r="C59" s="31">
        <f>D59+F59+H59+J59+N59+O59+Q59+R59</f>
        <v>1000</v>
      </c>
      <c r="D59" s="33"/>
      <c r="E59" s="31"/>
      <c r="F59" s="31">
        <v>1000</v>
      </c>
      <c r="G59" s="267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251">
        <f>SUM(D59:R59)</f>
        <v>1000</v>
      </c>
      <c r="T59" s="147">
        <v>1000</v>
      </c>
      <c r="U59" s="147">
        <v>1000</v>
      </c>
      <c r="V59" s="147">
        <v>1000</v>
      </c>
      <c r="W59" s="393">
        <v>2000</v>
      </c>
      <c r="X59" s="381"/>
    </row>
    <row r="60" spans="1:111" s="12" customFormat="1" ht="1.5" customHeight="1">
      <c r="A60" s="157"/>
      <c r="B60" s="158"/>
      <c r="C60" s="159"/>
      <c r="D60" s="160"/>
      <c r="E60" s="159"/>
      <c r="F60" s="159"/>
      <c r="G60" s="472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49"/>
      <c r="U60" s="149"/>
      <c r="V60" s="149"/>
      <c r="W60" s="394"/>
      <c r="X60" s="388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7"/>
      <c r="BU60" s="38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387"/>
      <c r="DG60" s="387"/>
    </row>
    <row r="61" spans="1:111" s="146" customFormat="1" ht="14.25" customHeight="1">
      <c r="A61" s="148">
        <v>323</v>
      </c>
      <c r="B61" s="148" t="s">
        <v>4</v>
      </c>
      <c r="C61" s="149">
        <f>SUM(C62:C70)</f>
        <v>307800</v>
      </c>
      <c r="D61" s="155">
        <f>D68</f>
        <v>150000</v>
      </c>
      <c r="E61" s="149">
        <f>SUM(E62:E70)</f>
        <v>0</v>
      </c>
      <c r="F61" s="149">
        <f aca="true" t="shared" si="10" ref="F61:S61">SUM(F62:F70)</f>
        <v>107400</v>
      </c>
      <c r="G61" s="378">
        <f>SUM(G62:G70)</f>
        <v>17590.95</v>
      </c>
      <c r="H61" s="149">
        <f t="shared" si="10"/>
        <v>0</v>
      </c>
      <c r="I61" s="149">
        <f>SUM(I62:I70)</f>
        <v>0</v>
      </c>
      <c r="J61" s="149">
        <f t="shared" si="10"/>
        <v>50400</v>
      </c>
      <c r="K61" s="149">
        <f>SUM(K62:K70)</f>
        <v>29520</v>
      </c>
      <c r="L61" s="149">
        <f>SUM(L62:L70)</f>
        <v>0</v>
      </c>
      <c r="M61" s="149">
        <f>SUM(M62:M70)</f>
        <v>13000</v>
      </c>
      <c r="N61" s="149">
        <f t="shared" si="10"/>
        <v>0</v>
      </c>
      <c r="O61" s="149">
        <f t="shared" si="10"/>
        <v>0</v>
      </c>
      <c r="P61" s="149">
        <f>SUM(P62:P70)</f>
        <v>0</v>
      </c>
      <c r="Q61" s="149">
        <f t="shared" si="10"/>
        <v>0</v>
      </c>
      <c r="R61" s="149">
        <f t="shared" si="10"/>
        <v>0</v>
      </c>
      <c r="S61" s="149">
        <f t="shared" si="10"/>
        <v>367910.95</v>
      </c>
      <c r="T61" s="149">
        <f>SUM(T62:T70)</f>
        <v>217800</v>
      </c>
      <c r="U61" s="149">
        <f>SUM(U62:U70)</f>
        <v>120400</v>
      </c>
      <c r="V61" s="149">
        <f>SUM(V62:V70)</f>
        <v>217400</v>
      </c>
      <c r="W61" s="394">
        <f>SUM(W62:W70)</f>
        <v>122400</v>
      </c>
      <c r="X61" s="388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387"/>
      <c r="DG61" s="387"/>
    </row>
    <row r="62" spans="1:24" ht="14.25" customHeight="1">
      <c r="A62" s="30">
        <v>3231</v>
      </c>
      <c r="B62" s="30" t="s">
        <v>92</v>
      </c>
      <c r="C62" s="31">
        <f aca="true" t="shared" si="11" ref="C62:C70">D62+F62+H62+J62+N62+O62+Q62+R62</f>
        <v>14000</v>
      </c>
      <c r="D62" s="33"/>
      <c r="E62" s="31"/>
      <c r="F62" s="31">
        <v>13000</v>
      </c>
      <c r="G62" s="267"/>
      <c r="H62" s="31"/>
      <c r="I62" s="31"/>
      <c r="J62" s="31">
        <v>1000</v>
      </c>
      <c r="K62" s="31"/>
      <c r="L62" s="31"/>
      <c r="M62" s="31"/>
      <c r="N62" s="31"/>
      <c r="O62" s="31"/>
      <c r="P62" s="31"/>
      <c r="Q62" s="31"/>
      <c r="R62" s="31"/>
      <c r="S62" s="251">
        <f aca="true" t="shared" si="12" ref="S62:S70">SUM(D62:R62)</f>
        <v>14000</v>
      </c>
      <c r="T62" s="42">
        <v>20000</v>
      </c>
      <c r="U62" s="42">
        <v>20000</v>
      </c>
      <c r="V62" s="42">
        <v>20000</v>
      </c>
      <c r="W62" s="393">
        <v>20000</v>
      </c>
      <c r="X62" s="381"/>
    </row>
    <row r="63" spans="1:24" ht="14.25" customHeight="1">
      <c r="A63" s="30">
        <v>3232</v>
      </c>
      <c r="B63" s="30" t="s">
        <v>93</v>
      </c>
      <c r="C63" s="31">
        <f t="shared" si="11"/>
        <v>25000</v>
      </c>
      <c r="D63" s="33"/>
      <c r="E63" s="31"/>
      <c r="F63" s="31">
        <v>15000</v>
      </c>
      <c r="G63" s="267"/>
      <c r="H63" s="31"/>
      <c r="I63" s="31"/>
      <c r="J63" s="31">
        <v>10000</v>
      </c>
      <c r="K63" s="31"/>
      <c r="L63" s="31"/>
      <c r="M63" s="31"/>
      <c r="N63" s="31"/>
      <c r="O63" s="31"/>
      <c r="P63" s="31"/>
      <c r="Q63" s="31"/>
      <c r="R63" s="31"/>
      <c r="S63" s="251">
        <f t="shared" si="12"/>
        <v>25000</v>
      </c>
      <c r="T63" s="42">
        <v>28000</v>
      </c>
      <c r="U63" s="42">
        <v>18000</v>
      </c>
      <c r="V63" s="42">
        <v>28000</v>
      </c>
      <c r="W63" s="393">
        <v>18000</v>
      </c>
      <c r="X63" s="381"/>
    </row>
    <row r="64" spans="1:24" ht="14.25" customHeight="1">
      <c r="A64" s="30">
        <v>3233</v>
      </c>
      <c r="B64" s="30" t="s">
        <v>94</v>
      </c>
      <c r="C64" s="31">
        <f t="shared" si="11"/>
        <v>15000</v>
      </c>
      <c r="D64" s="33"/>
      <c r="E64" s="31"/>
      <c r="F64" s="31">
        <v>12000</v>
      </c>
      <c r="G64" s="267"/>
      <c r="H64" s="31"/>
      <c r="I64" s="31"/>
      <c r="J64" s="31">
        <v>3000</v>
      </c>
      <c r="K64" s="31"/>
      <c r="L64" s="31"/>
      <c r="M64" s="31"/>
      <c r="N64" s="31"/>
      <c r="O64" s="31"/>
      <c r="P64" s="31"/>
      <c r="Q64" s="31"/>
      <c r="R64" s="31"/>
      <c r="S64" s="251">
        <f t="shared" si="12"/>
        <v>15000</v>
      </c>
      <c r="T64" s="42">
        <v>15000</v>
      </c>
      <c r="U64" s="42">
        <v>12000</v>
      </c>
      <c r="V64" s="42">
        <v>15000</v>
      </c>
      <c r="W64" s="393">
        <v>12000</v>
      </c>
      <c r="X64" s="381"/>
    </row>
    <row r="65" spans="1:24" ht="14.25" customHeight="1">
      <c r="A65" s="30">
        <v>3234</v>
      </c>
      <c r="B65" s="30" t="s">
        <v>95</v>
      </c>
      <c r="C65" s="31">
        <f t="shared" si="11"/>
        <v>7000</v>
      </c>
      <c r="D65" s="33"/>
      <c r="E65" s="31"/>
      <c r="F65" s="31">
        <v>6000</v>
      </c>
      <c r="G65" s="267"/>
      <c r="H65" s="31"/>
      <c r="I65" s="31"/>
      <c r="J65" s="31">
        <v>1000</v>
      </c>
      <c r="K65" s="31"/>
      <c r="L65" s="31"/>
      <c r="M65" s="31"/>
      <c r="N65" s="31"/>
      <c r="O65" s="31"/>
      <c r="P65" s="31"/>
      <c r="Q65" s="31"/>
      <c r="R65" s="31"/>
      <c r="S65" s="251">
        <f t="shared" si="12"/>
        <v>7000</v>
      </c>
      <c r="T65" s="42">
        <v>6000</v>
      </c>
      <c r="U65" s="42">
        <v>6000</v>
      </c>
      <c r="V65" s="42">
        <v>6000</v>
      </c>
      <c r="W65" s="393">
        <v>6000</v>
      </c>
      <c r="X65" s="381"/>
    </row>
    <row r="66" spans="1:24" ht="14.25" customHeight="1">
      <c r="A66" s="30">
        <v>3235</v>
      </c>
      <c r="B66" s="30" t="s">
        <v>127</v>
      </c>
      <c r="C66" s="31">
        <f t="shared" si="11"/>
        <v>800</v>
      </c>
      <c r="D66" s="33"/>
      <c r="E66" s="31"/>
      <c r="F66" s="31">
        <v>400</v>
      </c>
      <c r="G66" s="267"/>
      <c r="H66" s="31"/>
      <c r="I66" s="31"/>
      <c r="J66" s="31">
        <v>400</v>
      </c>
      <c r="K66" s="31"/>
      <c r="L66" s="31"/>
      <c r="M66" s="31"/>
      <c r="N66" s="31"/>
      <c r="O66" s="31"/>
      <c r="P66" s="31"/>
      <c r="Q66" s="31"/>
      <c r="R66" s="31"/>
      <c r="S66" s="251">
        <f t="shared" si="12"/>
        <v>800</v>
      </c>
      <c r="T66" s="42">
        <v>800</v>
      </c>
      <c r="U66" s="42">
        <v>400</v>
      </c>
      <c r="V66" s="42">
        <v>400</v>
      </c>
      <c r="W66" s="393">
        <v>400</v>
      </c>
      <c r="X66" s="381"/>
    </row>
    <row r="67" spans="1:24" ht="14.25" customHeight="1">
      <c r="A67" s="30">
        <v>3236</v>
      </c>
      <c r="B67" s="30" t="s">
        <v>96</v>
      </c>
      <c r="C67" s="31">
        <f t="shared" si="11"/>
        <v>4000</v>
      </c>
      <c r="D67" s="33"/>
      <c r="E67" s="31"/>
      <c r="F67" s="31">
        <v>4000</v>
      </c>
      <c r="G67" s="26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251">
        <f t="shared" si="12"/>
        <v>4000</v>
      </c>
      <c r="T67" s="42">
        <v>17000</v>
      </c>
      <c r="U67" s="42">
        <v>17000</v>
      </c>
      <c r="V67" s="42">
        <v>17000</v>
      </c>
      <c r="W67" s="393">
        <v>17000</v>
      </c>
      <c r="X67" s="381"/>
    </row>
    <row r="68" spans="1:24" ht="14.25" customHeight="1">
      <c r="A68" s="30">
        <v>3237</v>
      </c>
      <c r="B68" s="30" t="s">
        <v>97</v>
      </c>
      <c r="C68" s="31">
        <f t="shared" si="11"/>
        <v>217000</v>
      </c>
      <c r="D68" s="33">
        <v>150000</v>
      </c>
      <c r="E68" s="31"/>
      <c r="F68" s="31">
        <v>37000</v>
      </c>
      <c r="G68" s="267">
        <v>21590.95</v>
      </c>
      <c r="H68" s="31"/>
      <c r="I68" s="31"/>
      <c r="J68" s="31">
        <v>30000</v>
      </c>
      <c r="K68" s="31">
        <v>29520</v>
      </c>
      <c r="L68" s="31"/>
      <c r="M68" s="31">
        <v>13000</v>
      </c>
      <c r="N68" s="31"/>
      <c r="O68" s="31"/>
      <c r="P68" s="31"/>
      <c r="Q68" s="31"/>
      <c r="R68" s="31"/>
      <c r="S68" s="251">
        <f t="shared" si="12"/>
        <v>281110.95</v>
      </c>
      <c r="T68" s="42">
        <v>110000</v>
      </c>
      <c r="U68" s="42">
        <v>30000</v>
      </c>
      <c r="V68" s="42">
        <v>110000</v>
      </c>
      <c r="W68" s="393">
        <v>32000</v>
      </c>
      <c r="X68" s="381"/>
    </row>
    <row r="69" spans="1:24" ht="14.25" customHeight="1">
      <c r="A69" s="30">
        <v>3238</v>
      </c>
      <c r="B69" s="30" t="s">
        <v>98</v>
      </c>
      <c r="C69" s="31">
        <f t="shared" si="11"/>
        <v>16000</v>
      </c>
      <c r="D69" s="33"/>
      <c r="E69" s="31"/>
      <c r="F69" s="31">
        <v>15000</v>
      </c>
      <c r="G69" s="267">
        <v>-4000</v>
      </c>
      <c r="H69" s="31"/>
      <c r="I69" s="31"/>
      <c r="J69" s="31">
        <v>1000</v>
      </c>
      <c r="K69" s="31"/>
      <c r="L69" s="31"/>
      <c r="M69" s="31"/>
      <c r="N69" s="31"/>
      <c r="O69" s="31"/>
      <c r="P69" s="31"/>
      <c r="Q69" s="31"/>
      <c r="R69" s="31"/>
      <c r="S69" s="251">
        <f t="shared" si="12"/>
        <v>12000</v>
      </c>
      <c r="T69" s="42">
        <v>12000</v>
      </c>
      <c r="U69" s="42">
        <v>12000</v>
      </c>
      <c r="V69" s="42">
        <v>12000</v>
      </c>
      <c r="W69" s="393">
        <v>12000</v>
      </c>
      <c r="X69" s="381"/>
    </row>
    <row r="70" spans="1:24" ht="14.25" customHeight="1">
      <c r="A70" s="30">
        <v>3239</v>
      </c>
      <c r="B70" s="30" t="s">
        <v>99</v>
      </c>
      <c r="C70" s="31">
        <f t="shared" si="11"/>
        <v>9000</v>
      </c>
      <c r="D70" s="33"/>
      <c r="E70" s="31"/>
      <c r="F70" s="31">
        <v>5000</v>
      </c>
      <c r="G70" s="267"/>
      <c r="H70" s="31"/>
      <c r="I70" s="31"/>
      <c r="J70" s="31">
        <v>4000</v>
      </c>
      <c r="K70" s="31"/>
      <c r="L70" s="31"/>
      <c r="M70" s="31"/>
      <c r="N70" s="31"/>
      <c r="O70" s="31"/>
      <c r="P70" s="31"/>
      <c r="Q70" s="31"/>
      <c r="R70" s="31"/>
      <c r="S70" s="251">
        <f t="shared" si="12"/>
        <v>9000</v>
      </c>
      <c r="T70" s="42">
        <v>9000</v>
      </c>
      <c r="U70" s="42">
        <v>5000</v>
      </c>
      <c r="V70" s="42">
        <v>9000</v>
      </c>
      <c r="W70" s="393">
        <v>5000</v>
      </c>
      <c r="X70" s="381"/>
    </row>
    <row r="71" spans="1:111" s="146" customFormat="1" ht="14.25" customHeight="1">
      <c r="A71" s="148">
        <v>324</v>
      </c>
      <c r="B71" s="148" t="s">
        <v>34</v>
      </c>
      <c r="C71" s="149">
        <f>C72</f>
        <v>30000</v>
      </c>
      <c r="D71" s="149">
        <f aca="true" t="shared" si="13" ref="D71:W71">D72</f>
        <v>0</v>
      </c>
      <c r="E71" s="149">
        <f>E72</f>
        <v>0</v>
      </c>
      <c r="F71" s="149">
        <f t="shared" si="13"/>
        <v>15000</v>
      </c>
      <c r="G71" s="378">
        <f>G72</f>
        <v>-6000</v>
      </c>
      <c r="H71" s="149">
        <f t="shared" si="13"/>
        <v>0</v>
      </c>
      <c r="I71" s="149">
        <f>I72</f>
        <v>0</v>
      </c>
      <c r="J71" s="149">
        <f t="shared" si="13"/>
        <v>15000</v>
      </c>
      <c r="K71" s="149">
        <f>K72</f>
        <v>0</v>
      </c>
      <c r="L71" s="149">
        <f t="shared" si="13"/>
        <v>0</v>
      </c>
      <c r="M71" s="149">
        <f>M72</f>
        <v>0</v>
      </c>
      <c r="N71" s="149">
        <f t="shared" si="13"/>
        <v>0</v>
      </c>
      <c r="O71" s="149">
        <f t="shared" si="13"/>
        <v>0</v>
      </c>
      <c r="P71" s="149">
        <f>P72</f>
        <v>0</v>
      </c>
      <c r="Q71" s="149">
        <f t="shared" si="13"/>
        <v>0</v>
      </c>
      <c r="R71" s="149">
        <f t="shared" si="13"/>
        <v>0</v>
      </c>
      <c r="S71" s="149">
        <f t="shared" si="13"/>
        <v>24000</v>
      </c>
      <c r="T71" s="149">
        <f t="shared" si="13"/>
        <v>15000</v>
      </c>
      <c r="U71" s="149">
        <f t="shared" si="13"/>
        <v>10000</v>
      </c>
      <c r="V71" s="149">
        <f t="shared" si="13"/>
        <v>15000</v>
      </c>
      <c r="W71" s="394">
        <f t="shared" si="13"/>
        <v>10000</v>
      </c>
      <c r="X71" s="388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  <c r="BW71" s="387"/>
      <c r="BX71" s="387"/>
      <c r="BY71" s="387"/>
      <c r="BZ71" s="387"/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CU71" s="387"/>
      <c r="CV71" s="387"/>
      <c r="CW71" s="387"/>
      <c r="CX71" s="387"/>
      <c r="CY71" s="387"/>
      <c r="CZ71" s="387"/>
      <c r="DA71" s="387"/>
      <c r="DB71" s="387"/>
      <c r="DC71" s="387"/>
      <c r="DD71" s="387"/>
      <c r="DE71" s="387"/>
      <c r="DF71" s="387"/>
      <c r="DG71" s="387"/>
    </row>
    <row r="72" spans="1:24" ht="14.25" customHeight="1">
      <c r="A72" s="30">
        <v>3241</v>
      </c>
      <c r="B72" s="30" t="s">
        <v>34</v>
      </c>
      <c r="C72" s="31">
        <f>D72+F72+H72+J72+N72+O72+Q72+R72</f>
        <v>30000</v>
      </c>
      <c r="D72" s="33"/>
      <c r="E72" s="31"/>
      <c r="F72" s="31">
        <v>15000</v>
      </c>
      <c r="G72" s="267">
        <v>-6000</v>
      </c>
      <c r="H72" s="31"/>
      <c r="I72" s="31"/>
      <c r="J72" s="31">
        <v>15000</v>
      </c>
      <c r="K72" s="31"/>
      <c r="L72" s="31"/>
      <c r="M72" s="31"/>
      <c r="N72" s="31"/>
      <c r="O72" s="31"/>
      <c r="P72" s="31"/>
      <c r="Q72" s="31"/>
      <c r="R72" s="31"/>
      <c r="S72" s="251">
        <f>SUM(D72:R72)</f>
        <v>24000</v>
      </c>
      <c r="T72" s="42">
        <v>15000</v>
      </c>
      <c r="U72" s="42">
        <v>10000</v>
      </c>
      <c r="V72" s="42">
        <v>15000</v>
      </c>
      <c r="W72" s="393">
        <v>10000</v>
      </c>
      <c r="X72" s="381"/>
    </row>
    <row r="73" spans="1:111" s="146" customFormat="1" ht="24.75" customHeight="1">
      <c r="A73" s="148">
        <v>329</v>
      </c>
      <c r="B73" s="154" t="s">
        <v>2</v>
      </c>
      <c r="C73" s="149">
        <f aca="true" t="shared" si="14" ref="C73:H73">SUM(C74:C78)</f>
        <v>59000</v>
      </c>
      <c r="D73" s="155">
        <f t="shared" si="14"/>
        <v>17000</v>
      </c>
      <c r="E73" s="149">
        <f t="shared" si="14"/>
        <v>0</v>
      </c>
      <c r="F73" s="149">
        <f t="shared" si="14"/>
        <v>34000</v>
      </c>
      <c r="G73" s="378">
        <f t="shared" si="14"/>
        <v>-8300</v>
      </c>
      <c r="H73" s="149">
        <f t="shared" si="14"/>
        <v>0</v>
      </c>
      <c r="I73" s="149">
        <f>SUM(I74:I78)</f>
        <v>0</v>
      </c>
      <c r="J73" s="149">
        <f>SUM(J75:J78)</f>
        <v>8000</v>
      </c>
      <c r="K73" s="149">
        <f>SUM(K74:K78)</f>
        <v>0</v>
      </c>
      <c r="L73" s="149">
        <f>SUM(L74:L78)</f>
        <v>0</v>
      </c>
      <c r="M73" s="149">
        <f>SUM(M74:M78)</f>
        <v>0</v>
      </c>
      <c r="N73" s="149">
        <f aca="true" t="shared" si="15" ref="N73:W73">SUM(N74:N78)</f>
        <v>0</v>
      </c>
      <c r="O73" s="149">
        <f t="shared" si="15"/>
        <v>0</v>
      </c>
      <c r="P73" s="149">
        <f>SUM(P74:P78)</f>
        <v>0</v>
      </c>
      <c r="Q73" s="149">
        <f t="shared" si="15"/>
        <v>0</v>
      </c>
      <c r="R73" s="149">
        <f t="shared" si="15"/>
        <v>0</v>
      </c>
      <c r="S73" s="149">
        <f t="shared" si="15"/>
        <v>50700</v>
      </c>
      <c r="T73" s="149">
        <f t="shared" si="15"/>
        <v>87000</v>
      </c>
      <c r="U73" s="149">
        <f t="shared" si="15"/>
        <v>37000</v>
      </c>
      <c r="V73" s="149">
        <f t="shared" si="15"/>
        <v>87000</v>
      </c>
      <c r="W73" s="394">
        <f t="shared" si="15"/>
        <v>38000</v>
      </c>
      <c r="X73" s="388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/>
      <c r="BN73" s="387"/>
      <c r="BO73" s="387"/>
      <c r="BP73" s="387"/>
      <c r="BQ73" s="387"/>
      <c r="BR73" s="387"/>
      <c r="BS73" s="387"/>
      <c r="BT73" s="387"/>
      <c r="BU73" s="387"/>
      <c r="BV73" s="387"/>
      <c r="BW73" s="387"/>
      <c r="BX73" s="387"/>
      <c r="BY73" s="387"/>
      <c r="BZ73" s="387"/>
      <c r="CA73" s="387"/>
      <c r="CB73" s="387"/>
      <c r="CC73" s="387"/>
      <c r="CD73" s="387"/>
      <c r="CE73" s="387"/>
      <c r="CF73" s="387"/>
      <c r="CG73" s="387"/>
      <c r="CH73" s="387"/>
      <c r="CI73" s="387"/>
      <c r="CJ73" s="387"/>
      <c r="CK73" s="387"/>
      <c r="CL73" s="387"/>
      <c r="CM73" s="387"/>
      <c r="CN73" s="387"/>
      <c r="CO73" s="387"/>
      <c r="CP73" s="387"/>
      <c r="CQ73" s="387"/>
      <c r="CR73" s="387"/>
      <c r="CS73" s="387"/>
      <c r="CT73" s="387"/>
      <c r="CU73" s="387"/>
      <c r="CV73" s="387"/>
      <c r="CW73" s="387"/>
      <c r="CX73" s="387"/>
      <c r="CY73" s="387"/>
      <c r="CZ73" s="387"/>
      <c r="DA73" s="387"/>
      <c r="DB73" s="387"/>
      <c r="DC73" s="387"/>
      <c r="DD73" s="387"/>
      <c r="DE73" s="387"/>
      <c r="DF73" s="387"/>
      <c r="DG73" s="387"/>
    </row>
    <row r="74" spans="1:111" s="146" customFormat="1" ht="15" customHeight="1">
      <c r="A74" s="161">
        <v>3292</v>
      </c>
      <c r="B74" s="162" t="s">
        <v>100</v>
      </c>
      <c r="C74" s="31">
        <f>D74+F74+H74+J74+N74+O74+Q74+R74</f>
        <v>0</v>
      </c>
      <c r="D74" s="164"/>
      <c r="E74" s="163"/>
      <c r="F74" s="163">
        <v>0</v>
      </c>
      <c r="G74" s="47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251">
        <f>SUM(D74:R74)</f>
        <v>0</v>
      </c>
      <c r="T74" s="165">
        <v>0</v>
      </c>
      <c r="U74" s="165">
        <v>0</v>
      </c>
      <c r="V74" s="165">
        <v>0</v>
      </c>
      <c r="W74" s="393">
        <v>0</v>
      </c>
      <c r="X74" s="388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7"/>
      <c r="CC74" s="387"/>
      <c r="CD74" s="387"/>
      <c r="CE74" s="387"/>
      <c r="CF74" s="387"/>
      <c r="CG74" s="387"/>
      <c r="CH74" s="387"/>
      <c r="CI74" s="387"/>
      <c r="CJ74" s="387"/>
      <c r="CK74" s="387"/>
      <c r="CL74" s="387"/>
      <c r="CM74" s="387"/>
      <c r="CN74" s="387"/>
      <c r="CO74" s="387"/>
      <c r="CP74" s="387"/>
      <c r="CQ74" s="387"/>
      <c r="CR74" s="387"/>
      <c r="CS74" s="387"/>
      <c r="CT74" s="387"/>
      <c r="CU74" s="387"/>
      <c r="CV74" s="387"/>
      <c r="CW74" s="387"/>
      <c r="CX74" s="387"/>
      <c r="CY74" s="387"/>
      <c r="CZ74" s="387"/>
      <c r="DA74" s="387"/>
      <c r="DB74" s="387"/>
      <c r="DC74" s="387"/>
      <c r="DD74" s="387"/>
      <c r="DE74" s="387"/>
      <c r="DF74" s="387"/>
      <c r="DG74" s="387"/>
    </row>
    <row r="75" spans="1:111" s="146" customFormat="1" ht="15" customHeight="1">
      <c r="A75" s="58">
        <v>3293</v>
      </c>
      <c r="B75" s="166" t="s">
        <v>101</v>
      </c>
      <c r="C75" s="31">
        <f>D75+F75+H75+J75+N75+O75+Q75+R75</f>
        <v>5000</v>
      </c>
      <c r="D75" s="167"/>
      <c r="E75" s="59"/>
      <c r="F75" s="59">
        <v>5000</v>
      </c>
      <c r="G75" s="151"/>
      <c r="H75" s="59"/>
      <c r="I75" s="59"/>
      <c r="J75" s="59">
        <v>0</v>
      </c>
      <c r="K75" s="59"/>
      <c r="L75" s="59"/>
      <c r="M75" s="59"/>
      <c r="N75" s="59"/>
      <c r="O75" s="59"/>
      <c r="P75" s="59"/>
      <c r="Q75" s="59"/>
      <c r="R75" s="59"/>
      <c r="S75" s="251">
        <f>SUM(D75:R75)</f>
        <v>5000</v>
      </c>
      <c r="T75" s="60">
        <v>10000</v>
      </c>
      <c r="U75" s="60">
        <v>5000</v>
      </c>
      <c r="V75" s="60">
        <v>10000</v>
      </c>
      <c r="W75" s="393">
        <v>5000</v>
      </c>
      <c r="X75" s="388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387"/>
      <c r="BR75" s="387"/>
      <c r="BS75" s="387"/>
      <c r="BT75" s="387"/>
      <c r="BU75" s="387"/>
      <c r="BV75" s="387"/>
      <c r="BW75" s="387"/>
      <c r="BX75" s="387"/>
      <c r="BY75" s="387"/>
      <c r="BZ75" s="387"/>
      <c r="CA75" s="387"/>
      <c r="CB75" s="387"/>
      <c r="CC75" s="387"/>
      <c r="CD75" s="387"/>
      <c r="CE75" s="387"/>
      <c r="CF75" s="387"/>
      <c r="CG75" s="387"/>
      <c r="CH75" s="387"/>
      <c r="CI75" s="387"/>
      <c r="CJ75" s="387"/>
      <c r="CK75" s="387"/>
      <c r="CL75" s="387"/>
      <c r="CM75" s="387"/>
      <c r="CN75" s="387"/>
      <c r="CO75" s="387"/>
      <c r="CP75" s="387"/>
      <c r="CQ75" s="387"/>
      <c r="CR75" s="387"/>
      <c r="CS75" s="387"/>
      <c r="CT75" s="387"/>
      <c r="CU75" s="387"/>
      <c r="CV75" s="387"/>
      <c r="CW75" s="387"/>
      <c r="CX75" s="387"/>
      <c r="CY75" s="387"/>
      <c r="CZ75" s="387"/>
      <c r="DA75" s="387"/>
      <c r="DB75" s="387"/>
      <c r="DC75" s="387"/>
      <c r="DD75" s="387"/>
      <c r="DE75" s="387"/>
      <c r="DF75" s="387"/>
      <c r="DG75" s="387"/>
    </row>
    <row r="76" spans="1:24" ht="15.75" customHeight="1">
      <c r="A76" s="58">
        <v>3294</v>
      </c>
      <c r="B76" s="166" t="s">
        <v>102</v>
      </c>
      <c r="C76" s="31">
        <f>D76+F76+H76+J76+N76+O76+Q76+R76</f>
        <v>10000</v>
      </c>
      <c r="D76" s="167"/>
      <c r="E76" s="59"/>
      <c r="F76" s="59">
        <v>10000</v>
      </c>
      <c r="G76" s="151">
        <v>-2800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251">
        <f>SUM(D76:R76)</f>
        <v>7200</v>
      </c>
      <c r="T76" s="60">
        <v>10000</v>
      </c>
      <c r="U76" s="60">
        <v>10000</v>
      </c>
      <c r="V76" s="60">
        <v>10000</v>
      </c>
      <c r="W76" s="393">
        <v>10000</v>
      </c>
      <c r="X76" s="381"/>
    </row>
    <row r="77" spans="1:24" ht="14.25" customHeight="1">
      <c r="A77" s="30">
        <v>3295</v>
      </c>
      <c r="B77" s="168" t="s">
        <v>103</v>
      </c>
      <c r="C77" s="31">
        <f>D77+F77+H77+J77+N77+O77+Q77+R77</f>
        <v>22000</v>
      </c>
      <c r="D77" s="31">
        <v>17000</v>
      </c>
      <c r="E77" s="31"/>
      <c r="F77" s="31">
        <v>5000</v>
      </c>
      <c r="G77" s="267">
        <v>-4000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251">
        <f>SUM(D77:R77)</f>
        <v>18000</v>
      </c>
      <c r="T77" s="147">
        <v>22000</v>
      </c>
      <c r="U77" s="147">
        <v>5000</v>
      </c>
      <c r="V77" s="147">
        <v>22000</v>
      </c>
      <c r="W77" s="393">
        <v>5000</v>
      </c>
      <c r="X77" s="381"/>
    </row>
    <row r="78" spans="1:24" ht="27" customHeight="1">
      <c r="A78" s="58">
        <v>3299</v>
      </c>
      <c r="B78" s="166" t="s">
        <v>2</v>
      </c>
      <c r="C78" s="31">
        <f>D78+F78+H78+J78+N78+O78+Q78+R78</f>
        <v>22000</v>
      </c>
      <c r="D78" s="167"/>
      <c r="E78" s="59"/>
      <c r="F78" s="59">
        <v>14000</v>
      </c>
      <c r="G78" s="151">
        <v>-1500</v>
      </c>
      <c r="H78" s="59"/>
      <c r="I78" s="59"/>
      <c r="J78" s="59">
        <v>8000</v>
      </c>
      <c r="K78" s="59"/>
      <c r="L78" s="59"/>
      <c r="M78" s="59"/>
      <c r="N78" s="59"/>
      <c r="O78" s="59"/>
      <c r="P78" s="59"/>
      <c r="Q78" s="59"/>
      <c r="R78" s="59"/>
      <c r="S78" s="251">
        <f>SUM(D78:R78)</f>
        <v>20500</v>
      </c>
      <c r="T78" s="60">
        <v>45000</v>
      </c>
      <c r="U78" s="60">
        <v>17000</v>
      </c>
      <c r="V78" s="60">
        <v>45000</v>
      </c>
      <c r="W78" s="393">
        <v>18000</v>
      </c>
      <c r="X78" s="381"/>
    </row>
    <row r="79" spans="1:24" ht="14.25" customHeight="1" thickBot="1">
      <c r="A79" s="26">
        <v>34</v>
      </c>
      <c r="B79" s="26" t="s">
        <v>5</v>
      </c>
      <c r="C79" s="27">
        <f>C80</f>
        <v>19900</v>
      </c>
      <c r="D79" s="27">
        <f aca="true" t="shared" si="16" ref="D79:S79">D80</f>
        <v>0</v>
      </c>
      <c r="E79" s="149">
        <f t="shared" si="16"/>
        <v>0</v>
      </c>
      <c r="F79" s="27">
        <f t="shared" si="16"/>
        <v>14600</v>
      </c>
      <c r="G79" s="378">
        <f t="shared" si="16"/>
        <v>0</v>
      </c>
      <c r="H79" s="27">
        <f t="shared" si="16"/>
        <v>300</v>
      </c>
      <c r="I79" s="149">
        <f t="shared" si="16"/>
        <v>0</v>
      </c>
      <c r="J79" s="27">
        <f t="shared" si="16"/>
        <v>5000</v>
      </c>
      <c r="K79" s="149">
        <f t="shared" si="16"/>
        <v>0</v>
      </c>
      <c r="L79" s="27">
        <f t="shared" si="16"/>
        <v>0</v>
      </c>
      <c r="M79" s="149">
        <f t="shared" si="16"/>
        <v>0</v>
      </c>
      <c r="N79" s="27">
        <f t="shared" si="16"/>
        <v>0</v>
      </c>
      <c r="O79" s="27">
        <f t="shared" si="16"/>
        <v>0</v>
      </c>
      <c r="P79" s="149">
        <f t="shared" si="16"/>
        <v>0</v>
      </c>
      <c r="Q79" s="27">
        <f t="shared" si="16"/>
        <v>0</v>
      </c>
      <c r="R79" s="27">
        <f t="shared" si="16"/>
        <v>0</v>
      </c>
      <c r="S79" s="27">
        <f t="shared" si="16"/>
        <v>19900</v>
      </c>
      <c r="T79" s="27">
        <f>T80</f>
        <v>6000</v>
      </c>
      <c r="U79" s="27">
        <f>U80</f>
        <v>6000</v>
      </c>
      <c r="V79" s="27">
        <f>V80</f>
        <v>6000</v>
      </c>
      <c r="W79" s="396">
        <f>W80</f>
        <v>6000</v>
      </c>
      <c r="X79" s="381"/>
    </row>
    <row r="80" spans="1:111" s="146" customFormat="1" ht="13.5" customHeight="1">
      <c r="A80" s="143">
        <v>343</v>
      </c>
      <c r="B80" s="143" t="s">
        <v>6</v>
      </c>
      <c r="C80" s="144">
        <f>SUM(C81:C82)</f>
        <v>19900</v>
      </c>
      <c r="D80" s="144">
        <f aca="true" t="shared" si="17" ref="D80:W80">SUM(D81:D82)</f>
        <v>0</v>
      </c>
      <c r="E80" s="144">
        <f>SUM(E81:E82)</f>
        <v>0</v>
      </c>
      <c r="F80" s="144">
        <f t="shared" si="17"/>
        <v>14600</v>
      </c>
      <c r="G80" s="255">
        <f>SUM(G81:G82)</f>
        <v>0</v>
      </c>
      <c r="H80" s="144">
        <f t="shared" si="17"/>
        <v>300</v>
      </c>
      <c r="I80" s="144">
        <f>SUM(I81:I82)</f>
        <v>0</v>
      </c>
      <c r="J80" s="144">
        <f t="shared" si="17"/>
        <v>5000</v>
      </c>
      <c r="K80" s="144">
        <f>SUM(K81:K82)</f>
        <v>0</v>
      </c>
      <c r="L80" s="144">
        <f>SUM(L81:L82)</f>
        <v>0</v>
      </c>
      <c r="M80" s="144">
        <f>SUM(M81:M82)</f>
        <v>0</v>
      </c>
      <c r="N80" s="144">
        <f t="shared" si="17"/>
        <v>0</v>
      </c>
      <c r="O80" s="144">
        <f t="shared" si="17"/>
        <v>0</v>
      </c>
      <c r="P80" s="144">
        <f>SUM(P81:P82)</f>
        <v>0</v>
      </c>
      <c r="Q80" s="144">
        <f t="shared" si="17"/>
        <v>0</v>
      </c>
      <c r="R80" s="144">
        <f t="shared" si="17"/>
        <v>0</v>
      </c>
      <c r="S80" s="144">
        <f t="shared" si="17"/>
        <v>19900</v>
      </c>
      <c r="T80" s="144">
        <f t="shared" si="17"/>
        <v>6000</v>
      </c>
      <c r="U80" s="144">
        <f t="shared" si="17"/>
        <v>6000</v>
      </c>
      <c r="V80" s="144">
        <f t="shared" si="17"/>
        <v>6000</v>
      </c>
      <c r="W80" s="392">
        <f t="shared" si="17"/>
        <v>6000</v>
      </c>
      <c r="X80" s="388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87"/>
      <c r="CD80" s="387"/>
      <c r="CE80" s="387"/>
      <c r="CF80" s="387"/>
      <c r="CG80" s="387"/>
      <c r="CH80" s="387"/>
      <c r="CI80" s="387"/>
      <c r="CJ80" s="387"/>
      <c r="CK80" s="387"/>
      <c r="CL80" s="387"/>
      <c r="CM80" s="387"/>
      <c r="CN80" s="387"/>
      <c r="CO80" s="387"/>
      <c r="CP80" s="387"/>
      <c r="CQ80" s="387"/>
      <c r="CR80" s="387"/>
      <c r="CS80" s="387"/>
      <c r="CT80" s="387"/>
      <c r="CU80" s="387"/>
      <c r="CV80" s="387"/>
      <c r="CW80" s="387"/>
      <c r="CX80" s="387"/>
      <c r="CY80" s="387"/>
      <c r="CZ80" s="387"/>
      <c r="DA80" s="387"/>
      <c r="DB80" s="387"/>
      <c r="DC80" s="387"/>
      <c r="DD80" s="387"/>
      <c r="DE80" s="387"/>
      <c r="DF80" s="387"/>
      <c r="DG80" s="387"/>
    </row>
    <row r="81" spans="1:111" s="146" customFormat="1" ht="13.5" customHeight="1">
      <c r="A81" s="169">
        <v>3431</v>
      </c>
      <c r="B81" s="169" t="s">
        <v>104</v>
      </c>
      <c r="C81" s="31">
        <f>D81+F81+H81+J81+N81+O81+Q81+R81</f>
        <v>18900</v>
      </c>
      <c r="D81" s="171"/>
      <c r="E81" s="170"/>
      <c r="F81" s="170">
        <v>13600</v>
      </c>
      <c r="G81" s="474"/>
      <c r="H81" s="170">
        <v>300</v>
      </c>
      <c r="I81" s="170"/>
      <c r="J81" s="170">
        <v>5000</v>
      </c>
      <c r="K81" s="170"/>
      <c r="L81" s="170"/>
      <c r="M81" s="170"/>
      <c r="N81" s="170"/>
      <c r="O81" s="170"/>
      <c r="P81" s="170"/>
      <c r="Q81" s="170"/>
      <c r="R81" s="170"/>
      <c r="S81" s="251">
        <f>SUM(D81:R81)</f>
        <v>18900</v>
      </c>
      <c r="T81" s="172">
        <v>5000</v>
      </c>
      <c r="U81" s="172">
        <v>5000</v>
      </c>
      <c r="V81" s="172">
        <v>5000</v>
      </c>
      <c r="W81" s="393">
        <v>5000</v>
      </c>
      <c r="X81" s="388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87"/>
      <c r="CD81" s="387"/>
      <c r="CE81" s="387"/>
      <c r="CF81" s="387"/>
      <c r="CG81" s="387"/>
      <c r="CH81" s="387"/>
      <c r="CI81" s="387"/>
      <c r="CJ81" s="387"/>
      <c r="CK81" s="387"/>
      <c r="CL81" s="387"/>
      <c r="CM81" s="387"/>
      <c r="CN81" s="387"/>
      <c r="CO81" s="387"/>
      <c r="CP81" s="387"/>
      <c r="CQ81" s="387"/>
      <c r="CR81" s="387"/>
      <c r="CS81" s="387"/>
      <c r="CT81" s="387"/>
      <c r="CU81" s="387"/>
      <c r="CV81" s="387"/>
      <c r="CW81" s="387"/>
      <c r="CX81" s="387"/>
      <c r="CY81" s="387"/>
      <c r="CZ81" s="387"/>
      <c r="DA81" s="387"/>
      <c r="DB81" s="387"/>
      <c r="DC81" s="387"/>
      <c r="DD81" s="387"/>
      <c r="DE81" s="387"/>
      <c r="DF81" s="387"/>
      <c r="DG81" s="387"/>
    </row>
    <row r="82" spans="1:24" ht="13.5" customHeight="1">
      <c r="A82" s="173">
        <v>3433</v>
      </c>
      <c r="B82" s="168" t="s">
        <v>105</v>
      </c>
      <c r="C82" s="31">
        <f>D82+F82+H82+J82+N82+O82+Q82+R82</f>
        <v>1000</v>
      </c>
      <c r="D82" s="31"/>
      <c r="E82" s="31"/>
      <c r="F82" s="31">
        <v>1000</v>
      </c>
      <c r="G82" s="26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251">
        <f>SUM(D82:R82)</f>
        <v>1000</v>
      </c>
      <c r="T82" s="147">
        <v>1000</v>
      </c>
      <c r="U82" s="147">
        <v>1000</v>
      </c>
      <c r="V82" s="147">
        <v>1000</v>
      </c>
      <c r="W82" s="393">
        <v>1000</v>
      </c>
      <c r="X82" s="381"/>
    </row>
    <row r="83" spans="1:24" ht="22.5" customHeight="1">
      <c r="A83" s="174">
        <v>4</v>
      </c>
      <c r="B83" s="175"/>
      <c r="C83" s="176">
        <f aca="true" t="shared" si="18" ref="C83:W83">C84</f>
        <v>277200</v>
      </c>
      <c r="D83" s="176">
        <f t="shared" si="18"/>
        <v>0</v>
      </c>
      <c r="E83" s="176">
        <f t="shared" si="18"/>
        <v>0</v>
      </c>
      <c r="F83" s="176">
        <f t="shared" si="18"/>
        <v>23300</v>
      </c>
      <c r="G83" s="278">
        <f t="shared" si="18"/>
        <v>-12290.95</v>
      </c>
      <c r="H83" s="176">
        <f t="shared" si="18"/>
        <v>0</v>
      </c>
      <c r="I83" s="176">
        <f t="shared" si="18"/>
        <v>0</v>
      </c>
      <c r="J83" s="176">
        <f t="shared" si="18"/>
        <v>80900</v>
      </c>
      <c r="K83" s="176">
        <f t="shared" si="18"/>
        <v>-29520</v>
      </c>
      <c r="L83" s="278">
        <f t="shared" si="18"/>
        <v>150000</v>
      </c>
      <c r="M83" s="176">
        <f t="shared" si="18"/>
        <v>-43000</v>
      </c>
      <c r="N83" s="176">
        <f t="shared" si="18"/>
        <v>0</v>
      </c>
      <c r="O83" s="176">
        <f t="shared" si="18"/>
        <v>23000</v>
      </c>
      <c r="P83" s="176">
        <f t="shared" si="18"/>
        <v>0</v>
      </c>
      <c r="Q83" s="176">
        <f t="shared" si="18"/>
        <v>0</v>
      </c>
      <c r="R83" s="176">
        <f t="shared" si="18"/>
        <v>0</v>
      </c>
      <c r="S83" s="176">
        <f t="shared" si="18"/>
        <v>192389.05</v>
      </c>
      <c r="T83" s="176">
        <f t="shared" si="18"/>
        <v>176900</v>
      </c>
      <c r="U83" s="176">
        <f t="shared" si="18"/>
        <v>37000</v>
      </c>
      <c r="V83" s="176">
        <f t="shared" si="18"/>
        <v>176900</v>
      </c>
      <c r="W83" s="397">
        <f t="shared" si="18"/>
        <v>41000</v>
      </c>
      <c r="X83" s="381"/>
    </row>
    <row r="84" spans="1:24" ht="38.25" customHeight="1" thickBot="1">
      <c r="A84" s="26">
        <v>42</v>
      </c>
      <c r="B84" s="41" t="s">
        <v>26</v>
      </c>
      <c r="C84" s="27">
        <f>C85+C91+C93</f>
        <v>277200</v>
      </c>
      <c r="D84" s="27">
        <f>SUM(D85:D91)</f>
        <v>0</v>
      </c>
      <c r="E84" s="27">
        <f>E85+E91+E93</f>
        <v>0</v>
      </c>
      <c r="F84" s="27">
        <f aca="true" t="shared" si="19" ref="F84:N84">F85+F91+F93</f>
        <v>23300</v>
      </c>
      <c r="G84" s="69">
        <f>G85+G91+G93</f>
        <v>-12290.95</v>
      </c>
      <c r="H84" s="27">
        <f t="shared" si="19"/>
        <v>0</v>
      </c>
      <c r="I84" s="27">
        <f>I85+I91+I93</f>
        <v>0</v>
      </c>
      <c r="J84" s="27">
        <f t="shared" si="19"/>
        <v>80900</v>
      </c>
      <c r="K84" s="27">
        <f>K85+K91+K93</f>
        <v>-29520</v>
      </c>
      <c r="L84" s="27">
        <f>L85+L91+L93</f>
        <v>150000</v>
      </c>
      <c r="M84" s="27">
        <f>M85+M91+M93</f>
        <v>-43000</v>
      </c>
      <c r="N84" s="27">
        <f t="shared" si="19"/>
        <v>0</v>
      </c>
      <c r="O84" s="27">
        <f>O85</f>
        <v>23000</v>
      </c>
      <c r="P84" s="27">
        <f>P85+P91+P93</f>
        <v>0</v>
      </c>
      <c r="Q84" s="27">
        <f>SUM(Q85:Q91)</f>
        <v>0</v>
      </c>
      <c r="R84" s="27">
        <f>SUM(R85:R91)</f>
        <v>0</v>
      </c>
      <c r="S84" s="27">
        <f>S85+S91+S93</f>
        <v>192389.05</v>
      </c>
      <c r="T84" s="27">
        <f>T85+T91+T93</f>
        <v>176900</v>
      </c>
      <c r="U84" s="27">
        <f>U85+U91+U93</f>
        <v>37000</v>
      </c>
      <c r="V84" s="27">
        <f>V85+V91+V93</f>
        <v>176900</v>
      </c>
      <c r="W84" s="396">
        <f>W85+W91+W93</f>
        <v>41000</v>
      </c>
      <c r="X84" s="381"/>
    </row>
    <row r="85" spans="1:111" s="146" customFormat="1" ht="14.25" customHeight="1">
      <c r="A85" s="143">
        <v>422</v>
      </c>
      <c r="B85" s="177" t="s">
        <v>27</v>
      </c>
      <c r="C85" s="144">
        <f aca="true" t="shared" si="20" ref="C85:J85">SUM(C86:C90)</f>
        <v>252200</v>
      </c>
      <c r="D85" s="144">
        <f t="shared" si="20"/>
        <v>0</v>
      </c>
      <c r="E85" s="144">
        <f>SUM(E86:E90)</f>
        <v>0</v>
      </c>
      <c r="F85" s="144">
        <f t="shared" si="20"/>
        <v>18300</v>
      </c>
      <c r="G85" s="255">
        <f>SUM(G86:G90)</f>
        <v>-7290.95</v>
      </c>
      <c r="H85" s="144">
        <f t="shared" si="20"/>
        <v>0</v>
      </c>
      <c r="I85" s="144">
        <f>SUM(I86:I90)</f>
        <v>0</v>
      </c>
      <c r="J85" s="144">
        <f t="shared" si="20"/>
        <v>75900</v>
      </c>
      <c r="K85" s="144">
        <f>SUM(K86:K90)</f>
        <v>-27900</v>
      </c>
      <c r="L85" s="144">
        <f>SUM(L86:L90)</f>
        <v>135000</v>
      </c>
      <c r="M85" s="144">
        <f>SUM(M86:M90)</f>
        <v>-38000</v>
      </c>
      <c r="N85" s="144">
        <f>N86</f>
        <v>0</v>
      </c>
      <c r="O85" s="149">
        <f aca="true" t="shared" si="21" ref="O85:W85">SUM(O86:O90)</f>
        <v>23000</v>
      </c>
      <c r="P85" s="144">
        <f>SUM(P86:P90)</f>
        <v>0</v>
      </c>
      <c r="Q85" s="144">
        <f t="shared" si="21"/>
        <v>0</v>
      </c>
      <c r="R85" s="144">
        <f t="shared" si="21"/>
        <v>0</v>
      </c>
      <c r="S85" s="144">
        <f t="shared" si="21"/>
        <v>179009.05</v>
      </c>
      <c r="T85" s="144">
        <f t="shared" si="21"/>
        <v>156900</v>
      </c>
      <c r="U85" s="144">
        <f t="shared" si="21"/>
        <v>22000</v>
      </c>
      <c r="V85" s="144">
        <f t="shared" si="21"/>
        <v>156900</v>
      </c>
      <c r="W85" s="392">
        <f t="shared" si="21"/>
        <v>26000</v>
      </c>
      <c r="X85" s="388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87"/>
      <c r="CD85" s="387"/>
      <c r="CE85" s="387"/>
      <c r="CF85" s="387"/>
      <c r="CG85" s="387"/>
      <c r="CH85" s="387"/>
      <c r="CI85" s="387"/>
      <c r="CJ85" s="387"/>
      <c r="CK85" s="387"/>
      <c r="CL85" s="387"/>
      <c r="CM85" s="387"/>
      <c r="CN85" s="387"/>
      <c r="CO85" s="387"/>
      <c r="CP85" s="387"/>
      <c r="CQ85" s="387"/>
      <c r="CR85" s="387"/>
      <c r="CS85" s="387"/>
      <c r="CT85" s="387"/>
      <c r="CU85" s="387"/>
      <c r="CV85" s="387"/>
      <c r="CW85" s="387"/>
      <c r="CX85" s="387"/>
      <c r="CY85" s="387"/>
      <c r="CZ85" s="387"/>
      <c r="DA85" s="387"/>
      <c r="DB85" s="387"/>
      <c r="DC85" s="387"/>
      <c r="DD85" s="387"/>
      <c r="DE85" s="387"/>
      <c r="DF85" s="387"/>
      <c r="DG85" s="387"/>
    </row>
    <row r="86" spans="1:24" ht="14.25" customHeight="1">
      <c r="A86" s="61">
        <v>4221</v>
      </c>
      <c r="B86" s="62" t="s">
        <v>106</v>
      </c>
      <c r="C86" s="31">
        <f>D86+F86+H86+J86+N86+O86+L86</f>
        <v>46800</v>
      </c>
      <c r="D86" s="63"/>
      <c r="E86" s="63"/>
      <c r="F86" s="63">
        <v>10300</v>
      </c>
      <c r="G86" s="178">
        <v>-66.95</v>
      </c>
      <c r="H86" s="63"/>
      <c r="I86" s="63"/>
      <c r="J86" s="63">
        <v>0</v>
      </c>
      <c r="K86" s="63"/>
      <c r="L86" s="63">
        <v>36500</v>
      </c>
      <c r="M86" s="63"/>
      <c r="N86" s="63"/>
      <c r="O86" s="63"/>
      <c r="P86" s="63"/>
      <c r="Q86" s="63"/>
      <c r="R86" s="63"/>
      <c r="S86" s="251">
        <f>SUM(D86:R86)</f>
        <v>46733.05</v>
      </c>
      <c r="T86" s="34">
        <v>20000</v>
      </c>
      <c r="U86" s="34">
        <v>11000</v>
      </c>
      <c r="V86" s="34">
        <v>20000</v>
      </c>
      <c r="W86" s="393">
        <v>11000</v>
      </c>
      <c r="X86" s="381"/>
    </row>
    <row r="87" spans="1:24" ht="14.25" customHeight="1">
      <c r="A87" s="61">
        <v>4222</v>
      </c>
      <c r="B87" s="62" t="s">
        <v>107</v>
      </c>
      <c r="C87" s="31">
        <f>D87+F87+H87+J87+N87+O87+L87</f>
        <v>28500</v>
      </c>
      <c r="D87" s="63"/>
      <c r="E87" s="63"/>
      <c r="F87" s="63">
        <v>8000</v>
      </c>
      <c r="G87" s="178">
        <v>-7224</v>
      </c>
      <c r="H87" s="63"/>
      <c r="I87" s="63"/>
      <c r="J87" s="63">
        <v>0</v>
      </c>
      <c r="K87" s="63"/>
      <c r="L87" s="63">
        <v>20500</v>
      </c>
      <c r="M87" s="63"/>
      <c r="N87" s="63"/>
      <c r="O87" s="63"/>
      <c r="P87" s="63"/>
      <c r="Q87" s="63"/>
      <c r="R87" s="63"/>
      <c r="S87" s="251">
        <f>SUM(D87:R87)</f>
        <v>21276</v>
      </c>
      <c r="T87" s="34">
        <v>4000</v>
      </c>
      <c r="U87" s="34">
        <v>2000</v>
      </c>
      <c r="V87" s="34">
        <v>4000</v>
      </c>
      <c r="W87" s="393">
        <v>3000</v>
      </c>
      <c r="X87" s="381"/>
    </row>
    <row r="88" spans="1:24" ht="14.25" customHeight="1">
      <c r="A88" s="61">
        <v>4223</v>
      </c>
      <c r="B88" s="62" t="s">
        <v>108</v>
      </c>
      <c r="C88" s="31">
        <f>D88+F88+H88+J88+N88+O88+L88</f>
        <v>20500</v>
      </c>
      <c r="D88" s="63"/>
      <c r="E88" s="63"/>
      <c r="F88" s="63">
        <v>0</v>
      </c>
      <c r="G88" s="178"/>
      <c r="H88" s="63"/>
      <c r="I88" s="63"/>
      <c r="J88" s="63">
        <v>0</v>
      </c>
      <c r="K88" s="63"/>
      <c r="L88" s="63">
        <v>20500</v>
      </c>
      <c r="M88" s="63">
        <v>-20500</v>
      </c>
      <c r="N88" s="63"/>
      <c r="O88" s="63"/>
      <c r="P88" s="63"/>
      <c r="Q88" s="63"/>
      <c r="R88" s="63"/>
      <c r="S88" s="251">
        <f>SUM(D88:R88)</f>
        <v>0</v>
      </c>
      <c r="T88" s="34">
        <v>4000</v>
      </c>
      <c r="U88" s="34">
        <v>2000</v>
      </c>
      <c r="V88" s="34">
        <v>4000</v>
      </c>
      <c r="W88" s="393">
        <v>2000</v>
      </c>
      <c r="X88" s="381"/>
    </row>
    <row r="89" spans="1:24" ht="14.25" customHeight="1">
      <c r="A89" s="61">
        <v>4226</v>
      </c>
      <c r="B89" s="62" t="s">
        <v>109</v>
      </c>
      <c r="C89" s="31">
        <f>D89+F89+H89+J89+N89+O89+L89</f>
        <v>138900</v>
      </c>
      <c r="D89" s="63"/>
      <c r="E89" s="63"/>
      <c r="F89" s="63">
        <v>0</v>
      </c>
      <c r="G89" s="178"/>
      <c r="H89" s="63"/>
      <c r="I89" s="63"/>
      <c r="J89" s="63">
        <v>75900</v>
      </c>
      <c r="K89" s="63">
        <v>-27900</v>
      </c>
      <c r="L89" s="178">
        <v>40000</v>
      </c>
      <c r="M89" s="63"/>
      <c r="N89" s="63"/>
      <c r="O89" s="63">
        <v>23000</v>
      </c>
      <c r="P89" s="63"/>
      <c r="Q89" s="63"/>
      <c r="R89" s="63"/>
      <c r="S89" s="251">
        <f>SUM(D89:R89)</f>
        <v>111000</v>
      </c>
      <c r="T89" s="34">
        <v>111900</v>
      </c>
      <c r="U89" s="34">
        <v>5000</v>
      </c>
      <c r="V89" s="34">
        <v>111900</v>
      </c>
      <c r="W89" s="393">
        <v>7000</v>
      </c>
      <c r="X89" s="381"/>
    </row>
    <row r="90" spans="1:24" ht="14.25" customHeight="1">
      <c r="A90" s="61">
        <v>4227</v>
      </c>
      <c r="B90" s="62" t="s">
        <v>110</v>
      </c>
      <c r="C90" s="31">
        <f>D90+F90+H90+J90+N90+O90+L90</f>
        <v>17500</v>
      </c>
      <c r="D90" s="63"/>
      <c r="E90" s="63"/>
      <c r="F90" s="63">
        <v>0</v>
      </c>
      <c r="G90" s="178"/>
      <c r="H90" s="63"/>
      <c r="I90" s="63"/>
      <c r="J90" s="63">
        <v>0</v>
      </c>
      <c r="K90" s="63"/>
      <c r="L90" s="63">
        <v>17500</v>
      </c>
      <c r="M90" s="63">
        <v>-17500</v>
      </c>
      <c r="N90" s="63"/>
      <c r="O90" s="63"/>
      <c r="P90" s="63"/>
      <c r="Q90" s="63"/>
      <c r="R90" s="63"/>
      <c r="S90" s="251">
        <f>SUM(D90:R90)</f>
        <v>0</v>
      </c>
      <c r="T90" s="34">
        <v>17000</v>
      </c>
      <c r="U90" s="34">
        <v>2000</v>
      </c>
      <c r="V90" s="34">
        <v>17000</v>
      </c>
      <c r="W90" s="393">
        <v>3000</v>
      </c>
      <c r="X90" s="381"/>
    </row>
    <row r="91" spans="1:111" s="146" customFormat="1" ht="14.25" customHeight="1">
      <c r="A91" s="148">
        <v>424</v>
      </c>
      <c r="B91" s="179" t="s">
        <v>28</v>
      </c>
      <c r="C91" s="149">
        <f>C92</f>
        <v>8000</v>
      </c>
      <c r="D91" s="149">
        <f aca="true" t="shared" si="22" ref="D91:W91">D92</f>
        <v>0</v>
      </c>
      <c r="E91" s="149">
        <f>E92</f>
        <v>0</v>
      </c>
      <c r="F91" s="149">
        <f t="shared" si="22"/>
        <v>0</v>
      </c>
      <c r="G91" s="378">
        <f>G92</f>
        <v>0</v>
      </c>
      <c r="H91" s="149">
        <f t="shared" si="22"/>
        <v>0</v>
      </c>
      <c r="I91" s="149">
        <f>I92</f>
        <v>0</v>
      </c>
      <c r="J91" s="149">
        <f t="shared" si="22"/>
        <v>3000</v>
      </c>
      <c r="K91" s="149">
        <f>K92</f>
        <v>-1620</v>
      </c>
      <c r="L91" s="149">
        <f t="shared" si="22"/>
        <v>5000</v>
      </c>
      <c r="M91" s="149">
        <f>M92</f>
        <v>0</v>
      </c>
      <c r="N91" s="149">
        <f t="shared" si="22"/>
        <v>0</v>
      </c>
      <c r="O91" s="149">
        <f t="shared" si="22"/>
        <v>0</v>
      </c>
      <c r="P91" s="149">
        <f>P92</f>
        <v>0</v>
      </c>
      <c r="Q91" s="149">
        <f t="shared" si="22"/>
        <v>0</v>
      </c>
      <c r="R91" s="149">
        <f t="shared" si="22"/>
        <v>0</v>
      </c>
      <c r="S91" s="149">
        <f t="shared" si="22"/>
        <v>6380</v>
      </c>
      <c r="T91" s="149">
        <f t="shared" si="22"/>
        <v>8000</v>
      </c>
      <c r="U91" s="149">
        <f t="shared" si="22"/>
        <v>5000</v>
      </c>
      <c r="V91" s="149">
        <f t="shared" si="22"/>
        <v>8000</v>
      </c>
      <c r="W91" s="394">
        <f t="shared" si="22"/>
        <v>5000</v>
      </c>
      <c r="X91" s="388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387"/>
      <c r="BU91" s="387"/>
      <c r="BV91" s="387"/>
      <c r="BW91" s="387"/>
      <c r="BX91" s="387"/>
      <c r="BY91" s="387"/>
      <c r="BZ91" s="387"/>
      <c r="CA91" s="387"/>
      <c r="CB91" s="387"/>
      <c r="CC91" s="387"/>
      <c r="CD91" s="387"/>
      <c r="CE91" s="387"/>
      <c r="CF91" s="387"/>
      <c r="CG91" s="387"/>
      <c r="CH91" s="387"/>
      <c r="CI91" s="387"/>
      <c r="CJ91" s="387"/>
      <c r="CK91" s="387"/>
      <c r="CL91" s="387"/>
      <c r="CM91" s="387"/>
      <c r="CN91" s="387"/>
      <c r="CO91" s="387"/>
      <c r="CP91" s="387"/>
      <c r="CQ91" s="387"/>
      <c r="CR91" s="387"/>
      <c r="CS91" s="387"/>
      <c r="CT91" s="387"/>
      <c r="CU91" s="387"/>
      <c r="CV91" s="387"/>
      <c r="CW91" s="387"/>
      <c r="CX91" s="387"/>
      <c r="CY91" s="387"/>
      <c r="CZ91" s="387"/>
      <c r="DA91" s="387"/>
      <c r="DB91" s="387"/>
      <c r="DC91" s="387"/>
      <c r="DD91" s="387"/>
      <c r="DE91" s="387"/>
      <c r="DF91" s="387"/>
      <c r="DG91" s="387"/>
    </row>
    <row r="92" spans="1:24" ht="14.25" customHeight="1">
      <c r="A92" s="30">
        <v>4241</v>
      </c>
      <c r="B92" s="40" t="s">
        <v>111</v>
      </c>
      <c r="C92" s="31">
        <f>D92+F92+H92+J92+N92+O92+Q92+R92+L92</f>
        <v>8000</v>
      </c>
      <c r="D92" s="31"/>
      <c r="E92" s="31"/>
      <c r="F92" s="31">
        <v>0</v>
      </c>
      <c r="G92" s="267"/>
      <c r="H92" s="31"/>
      <c r="I92" s="31"/>
      <c r="J92" s="31">
        <v>3000</v>
      </c>
      <c r="K92" s="31">
        <v>-1620</v>
      </c>
      <c r="L92" s="31">
        <v>5000</v>
      </c>
      <c r="M92" s="31"/>
      <c r="N92" s="31"/>
      <c r="O92" s="31"/>
      <c r="P92" s="31"/>
      <c r="Q92" s="31"/>
      <c r="R92" s="31"/>
      <c r="S92" s="251">
        <f>SUM(D92:R92)</f>
        <v>6380</v>
      </c>
      <c r="T92" s="42">
        <v>8000</v>
      </c>
      <c r="U92" s="42">
        <v>5000</v>
      </c>
      <c r="V92" s="42">
        <v>8000</v>
      </c>
      <c r="W92" s="393">
        <v>5000</v>
      </c>
      <c r="X92" s="381"/>
    </row>
    <row r="93" spans="1:111" s="146" customFormat="1" ht="14.25" customHeight="1">
      <c r="A93" s="148">
        <v>426</v>
      </c>
      <c r="B93" s="179" t="s">
        <v>35</v>
      </c>
      <c r="C93" s="149">
        <f>C94</f>
        <v>17000</v>
      </c>
      <c r="D93" s="149">
        <f aca="true" t="shared" si="23" ref="D93:W93">D94</f>
        <v>0</v>
      </c>
      <c r="E93" s="149">
        <f>E94</f>
        <v>0</v>
      </c>
      <c r="F93" s="149">
        <f t="shared" si="23"/>
        <v>5000</v>
      </c>
      <c r="G93" s="378">
        <f>G94</f>
        <v>-5000</v>
      </c>
      <c r="H93" s="149">
        <f t="shared" si="23"/>
        <v>0</v>
      </c>
      <c r="I93" s="149">
        <f>I94</f>
        <v>0</v>
      </c>
      <c r="J93" s="149">
        <f t="shared" si="23"/>
        <v>2000</v>
      </c>
      <c r="K93" s="149">
        <f>K94</f>
        <v>0</v>
      </c>
      <c r="L93" s="378">
        <f t="shared" si="23"/>
        <v>10000</v>
      </c>
      <c r="M93" s="149">
        <f>M94</f>
        <v>-5000</v>
      </c>
      <c r="N93" s="149">
        <f t="shared" si="23"/>
        <v>0</v>
      </c>
      <c r="O93" s="149">
        <f t="shared" si="23"/>
        <v>0</v>
      </c>
      <c r="P93" s="149">
        <f>P94</f>
        <v>0</v>
      </c>
      <c r="Q93" s="149">
        <f t="shared" si="23"/>
        <v>0</v>
      </c>
      <c r="R93" s="149">
        <f t="shared" si="23"/>
        <v>0</v>
      </c>
      <c r="S93" s="149">
        <f t="shared" si="23"/>
        <v>7000</v>
      </c>
      <c r="T93" s="149">
        <f t="shared" si="23"/>
        <v>12000</v>
      </c>
      <c r="U93" s="149">
        <f t="shared" si="23"/>
        <v>10000</v>
      </c>
      <c r="V93" s="149">
        <f t="shared" si="23"/>
        <v>12000</v>
      </c>
      <c r="W93" s="394">
        <f t="shared" si="23"/>
        <v>10000</v>
      </c>
      <c r="X93" s="388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87"/>
      <c r="CD93" s="387"/>
      <c r="CE93" s="387"/>
      <c r="CF93" s="387"/>
      <c r="CG93" s="387"/>
      <c r="CH93" s="387"/>
      <c r="CI93" s="387"/>
      <c r="CJ93" s="387"/>
      <c r="CK93" s="387"/>
      <c r="CL93" s="387"/>
      <c r="CM93" s="387"/>
      <c r="CN93" s="387"/>
      <c r="CO93" s="387"/>
      <c r="CP93" s="387"/>
      <c r="CQ93" s="387"/>
      <c r="CR93" s="387"/>
      <c r="CS93" s="387"/>
      <c r="CT93" s="387"/>
      <c r="CU93" s="387"/>
      <c r="CV93" s="387"/>
      <c r="CW93" s="387"/>
      <c r="CX93" s="387"/>
      <c r="CY93" s="387"/>
      <c r="CZ93" s="387"/>
      <c r="DA93" s="387"/>
      <c r="DB93" s="387"/>
      <c r="DC93" s="387"/>
      <c r="DD93" s="387"/>
      <c r="DE93" s="387"/>
      <c r="DF93" s="387"/>
      <c r="DG93" s="387"/>
    </row>
    <row r="94" spans="1:24" ht="14.25" customHeight="1">
      <c r="A94" s="30">
        <v>4262</v>
      </c>
      <c r="B94" s="40" t="s">
        <v>35</v>
      </c>
      <c r="C94" s="31">
        <f>D94+F94+H94+J94+N94+O94+Q94+R94+L94</f>
        <v>17000</v>
      </c>
      <c r="D94" s="31"/>
      <c r="E94" s="31"/>
      <c r="F94" s="31">
        <v>5000</v>
      </c>
      <c r="G94" s="267">
        <v>-5000</v>
      </c>
      <c r="H94" s="31"/>
      <c r="I94" s="31"/>
      <c r="J94" s="31">
        <v>2000</v>
      </c>
      <c r="K94" s="31"/>
      <c r="L94" s="267">
        <v>10000</v>
      </c>
      <c r="M94" s="31">
        <v>-5000</v>
      </c>
      <c r="N94" s="31"/>
      <c r="O94" s="31"/>
      <c r="P94" s="31"/>
      <c r="Q94" s="31"/>
      <c r="R94" s="31"/>
      <c r="S94" s="251">
        <f>SUM(D94:R94)</f>
        <v>7000</v>
      </c>
      <c r="T94" s="42">
        <v>12000</v>
      </c>
      <c r="U94" s="42">
        <v>10000</v>
      </c>
      <c r="V94" s="42">
        <v>12000</v>
      </c>
      <c r="W94" s="393">
        <v>10000</v>
      </c>
      <c r="X94" s="381"/>
    </row>
    <row r="95" spans="1:24" ht="14.25" customHeight="1">
      <c r="A95" s="125"/>
      <c r="B95" s="126" t="s">
        <v>30</v>
      </c>
      <c r="C95" s="67">
        <f>C83+C40</f>
        <v>5093407</v>
      </c>
      <c r="D95" s="127">
        <f>D41+D48+D79+D84</f>
        <v>4338707</v>
      </c>
      <c r="E95" s="272">
        <f>E84+E79+E48+E41</f>
        <v>0</v>
      </c>
      <c r="F95" s="127">
        <f>F84+F79+F48+F41</f>
        <v>332400</v>
      </c>
      <c r="G95" s="273">
        <f>G93+G85+G80+G73+G71+G61+G54+G49</f>
        <v>0</v>
      </c>
      <c r="H95" s="127">
        <f>H84+H79+H48+H41</f>
        <v>300</v>
      </c>
      <c r="I95" s="272">
        <f>I84+I79+I48+I41</f>
        <v>0</v>
      </c>
      <c r="J95" s="127">
        <f>J84+J48+J41+J79</f>
        <v>239000</v>
      </c>
      <c r="K95" s="272">
        <f>K84+K79+K48+K41</f>
        <v>0</v>
      </c>
      <c r="L95" s="409">
        <f>L41+L48+L79+L84</f>
        <v>150000</v>
      </c>
      <c r="M95" s="272">
        <f>M84+M79+M48+M41</f>
        <v>0</v>
      </c>
      <c r="N95" s="127">
        <f>N41+N48+N79+N84</f>
        <v>10000</v>
      </c>
      <c r="O95" s="127">
        <f>O41+O48+O79+O84</f>
        <v>23000</v>
      </c>
      <c r="P95" s="272">
        <f>P84+P79+P48+P41</f>
        <v>0</v>
      </c>
      <c r="Q95" s="127">
        <f>Q41+Q48+Q79+Q84</f>
        <v>0</v>
      </c>
      <c r="R95" s="127">
        <f>R41+R48+R79+R84</f>
        <v>0</v>
      </c>
      <c r="S95" s="406">
        <f>S41+S48+S79+S84</f>
        <v>5093407</v>
      </c>
      <c r="T95" s="127">
        <f>T84+T79+T48+T41</f>
        <v>4618700</v>
      </c>
      <c r="U95" s="127">
        <f>U84+U79+U48+U41</f>
        <v>337400</v>
      </c>
      <c r="V95" s="127">
        <f>V84+V79+V48+V41</f>
        <v>4618300</v>
      </c>
      <c r="W95" s="398">
        <f>W84+W79+W48+W41</f>
        <v>347400</v>
      </c>
      <c r="X95" s="381"/>
    </row>
    <row r="96" spans="1:24" s="180" customFormat="1" ht="14.25" customHeight="1">
      <c r="A96" s="111"/>
      <c r="B96" s="112"/>
      <c r="C96" s="112"/>
      <c r="D96" s="112"/>
      <c r="E96" s="112"/>
      <c r="F96" s="114"/>
      <c r="G96" s="475"/>
      <c r="H96" s="114"/>
      <c r="I96" s="114"/>
      <c r="J96" s="114"/>
      <c r="K96" s="114"/>
      <c r="L96" s="114"/>
      <c r="M96" s="112"/>
      <c r="N96" s="114"/>
      <c r="O96" s="114"/>
      <c r="P96" s="112"/>
      <c r="Q96" s="114"/>
      <c r="R96" s="114"/>
      <c r="S96" s="114"/>
      <c r="T96" s="114"/>
      <c r="U96" s="114"/>
      <c r="V96" s="114"/>
      <c r="W96" s="114"/>
      <c r="X96" s="381"/>
    </row>
    <row r="97" spans="1:24" ht="15.75">
      <c r="A97" s="43" t="s">
        <v>11</v>
      </c>
      <c r="B97" s="44"/>
      <c r="C97" s="44"/>
      <c r="D97" s="44"/>
      <c r="E97" s="44"/>
      <c r="F97" s="45"/>
      <c r="G97" s="476"/>
      <c r="L97" s="45"/>
      <c r="M97" s="44"/>
      <c r="O97" s="46"/>
      <c r="P97" s="44"/>
      <c r="Q97" s="46"/>
      <c r="R97" s="46" t="s">
        <v>13</v>
      </c>
      <c r="S97" s="46"/>
      <c r="T97" s="508" t="s">
        <v>74</v>
      </c>
      <c r="U97" s="508"/>
      <c r="V97" s="508"/>
      <c r="W97" s="508"/>
      <c r="X97" s="381"/>
    </row>
    <row r="98" spans="1:24" ht="15.75">
      <c r="A98" s="51"/>
      <c r="B98" s="48"/>
      <c r="C98" s="48"/>
      <c r="D98" s="48"/>
      <c r="E98" s="48"/>
      <c r="F98" s="46" t="s">
        <v>12</v>
      </c>
      <c r="G98" s="477" t="s">
        <v>222</v>
      </c>
      <c r="H98" s="47"/>
      <c r="I98" s="47"/>
      <c r="L98" s="49"/>
      <c r="M98" s="48"/>
      <c r="O98" s="49"/>
      <c r="P98" s="48"/>
      <c r="Q98" s="49"/>
      <c r="R98" s="49"/>
      <c r="S98" s="49"/>
      <c r="T98" s="181"/>
      <c r="U98" s="181"/>
      <c r="V98" s="181"/>
      <c r="W98" s="181"/>
      <c r="X98" s="381"/>
    </row>
    <row r="99" spans="1:23" ht="15.75">
      <c r="A99" s="182" t="s">
        <v>31</v>
      </c>
      <c r="B99" s="49"/>
      <c r="C99" s="49"/>
      <c r="D99" s="49"/>
      <c r="E99" s="49"/>
      <c r="F99" s="49"/>
      <c r="G99" s="478"/>
      <c r="H99" s="49"/>
      <c r="I99" s="49"/>
      <c r="L99" s="49"/>
      <c r="M99" s="49"/>
      <c r="O99" s="49"/>
      <c r="P99" s="49"/>
      <c r="Q99" s="49"/>
      <c r="R99" s="49"/>
      <c r="S99" s="49"/>
      <c r="T99" s="509" t="s">
        <v>75</v>
      </c>
      <c r="U99" s="509"/>
      <c r="V99" s="509"/>
      <c r="W99" s="509"/>
    </row>
    <row r="100" spans="1:23" ht="15.75">
      <c r="A100" s="2"/>
      <c r="B100" s="3"/>
      <c r="C100" s="3"/>
      <c r="D100" s="3"/>
      <c r="E100" s="3"/>
      <c r="G100" s="461"/>
      <c r="J100" s="183"/>
      <c r="K100" s="183"/>
      <c r="L100" s="184"/>
      <c r="M100" s="3"/>
      <c r="N100" s="183"/>
      <c r="O100" s="5"/>
      <c r="P100" s="3"/>
      <c r="Q100" s="5"/>
      <c r="R100" s="5"/>
      <c r="S100" s="5"/>
      <c r="T100" s="5"/>
      <c r="U100" s="5"/>
      <c r="V100" s="5"/>
      <c r="W100" s="5"/>
    </row>
  </sheetData>
  <sheetProtection/>
  <mergeCells count="33">
    <mergeCell ref="W15:X15"/>
    <mergeCell ref="R10:U10"/>
    <mergeCell ref="W7:X7"/>
    <mergeCell ref="R7:U7"/>
    <mergeCell ref="R8:U8"/>
    <mergeCell ref="W14:X14"/>
    <mergeCell ref="R15:U15"/>
    <mergeCell ref="T97:W97"/>
    <mergeCell ref="T99:W99"/>
    <mergeCell ref="W8:X8"/>
    <mergeCell ref="W9:X9"/>
    <mergeCell ref="W10:X10"/>
    <mergeCell ref="W12:X12"/>
    <mergeCell ref="W13:X13"/>
    <mergeCell ref="R12:U12"/>
    <mergeCell ref="R13:U13"/>
    <mergeCell ref="R14:U14"/>
    <mergeCell ref="A1:H1"/>
    <mergeCell ref="V1:W1"/>
    <mergeCell ref="A2:T2"/>
    <mergeCell ref="J7:O7"/>
    <mergeCell ref="B3:T3"/>
    <mergeCell ref="W11:X11"/>
    <mergeCell ref="J11:O11"/>
    <mergeCell ref="R11:U11"/>
    <mergeCell ref="R9:U9"/>
    <mergeCell ref="J13:O13"/>
    <mergeCell ref="J15:O15"/>
    <mergeCell ref="J12:O12"/>
    <mergeCell ref="J8:O8"/>
    <mergeCell ref="J9:O9"/>
    <mergeCell ref="J10:O10"/>
    <mergeCell ref="J14:O14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58">
      <selection activeCell="C74" sqref="C74"/>
    </sheetView>
  </sheetViews>
  <sheetFormatPr defaultColWidth="9.140625" defaultRowHeight="12.75"/>
  <cols>
    <col min="1" max="1" width="18.421875" style="13" customWidth="1"/>
    <col min="2" max="5" width="22.28125" style="14" customWidth="1"/>
    <col min="6" max="7" width="12.28125" style="6" customWidth="1"/>
    <col min="8" max="9" width="12.28125" style="8" customWidth="1"/>
    <col min="10" max="11" width="8.00390625" style="6" customWidth="1"/>
    <col min="12" max="13" width="9.7109375" style="6" customWidth="1"/>
    <col min="14" max="14" width="8.00390625" style="6" customWidth="1"/>
    <col min="15" max="15" width="9.140625" style="6" customWidth="1"/>
    <col min="16" max="16" width="9.7109375" style="6" customWidth="1"/>
    <col min="17" max="18" width="10.140625" style="6" customWidth="1"/>
    <col min="19" max="19" width="11.8515625" style="6" customWidth="1"/>
    <col min="20" max="20" width="11.00390625" style="6" customWidth="1"/>
    <col min="21" max="21" width="11.140625" style="6" customWidth="1"/>
    <col min="22" max="22" width="16.7109375" style="6" hidden="1" customWidth="1"/>
    <col min="23" max="23" width="16.421875" style="6" hidden="1" customWidth="1"/>
    <col min="24" max="24" width="10.421875" style="6" customWidth="1"/>
    <col min="25" max="16384" width="9.140625" style="6" customWidth="1"/>
  </cols>
  <sheetData>
    <row r="1" spans="1:24" ht="15.75" customHeight="1" thickBot="1">
      <c r="A1" s="495" t="s">
        <v>67</v>
      </c>
      <c r="B1" s="496"/>
      <c r="C1" s="496"/>
      <c r="D1" s="496"/>
      <c r="E1" s="496"/>
      <c r="F1" s="496"/>
      <c r="G1" s="496"/>
      <c r="H1" s="497"/>
      <c r="I1" s="426"/>
      <c r="V1" s="7"/>
      <c r="W1" s="7"/>
      <c r="X1" s="7"/>
    </row>
    <row r="2" spans="1:24" ht="20.25" customHeight="1">
      <c r="A2" s="537" t="s">
        <v>200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7"/>
      <c r="W2" s="7"/>
      <c r="X2" s="7"/>
    </row>
    <row r="3" spans="1:24" ht="20.25" customHeight="1">
      <c r="A3" s="248"/>
      <c r="B3" s="530" t="s">
        <v>218</v>
      </c>
      <c r="C3" s="530"/>
      <c r="D3" s="530"/>
      <c r="E3" s="376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5"/>
      <c r="H4" s="4"/>
      <c r="I4" s="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6.5" customHeight="1">
      <c r="A6" s="20"/>
      <c r="B6" s="15"/>
      <c r="C6" s="15"/>
      <c r="D6" s="15"/>
      <c r="E6" s="15"/>
      <c r="F6" s="15"/>
      <c r="G6" s="15"/>
      <c r="H6" s="1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38.25" customHeight="1">
      <c r="A7" s="416" t="s">
        <v>17</v>
      </c>
      <c r="B7" s="416" t="s">
        <v>201</v>
      </c>
      <c r="C7" s="415" t="s">
        <v>140</v>
      </c>
      <c r="D7" s="411" t="s">
        <v>139</v>
      </c>
      <c r="E7" s="252" t="s">
        <v>191</v>
      </c>
      <c r="F7" s="423" t="s">
        <v>196</v>
      </c>
      <c r="G7" s="270"/>
      <c r="H7" s="270"/>
      <c r="I7" s="270"/>
      <c r="J7" s="533" t="s">
        <v>36</v>
      </c>
      <c r="K7" s="533"/>
      <c r="L7" s="533"/>
      <c r="M7" s="533"/>
      <c r="N7" s="533"/>
      <c r="O7" s="534"/>
      <c r="P7" s="457"/>
      <c r="Q7" s="56">
        <v>8532</v>
      </c>
      <c r="R7" s="531" t="s">
        <v>37</v>
      </c>
      <c r="S7" s="531"/>
      <c r="T7" s="531"/>
      <c r="U7" s="531"/>
      <c r="V7" s="257"/>
      <c r="W7" s="257"/>
    </row>
    <row r="8" spans="1:23" ht="21.75" customHeight="1">
      <c r="A8" s="35" t="s">
        <v>9</v>
      </c>
      <c r="B8" s="199">
        <f>SUM(B9:B10)</f>
        <v>4671107</v>
      </c>
      <c r="C8" s="199">
        <f>SUM(C9:C10)</f>
        <v>0</v>
      </c>
      <c r="D8" s="199">
        <f>SUM(D9:D10)</f>
        <v>4671107</v>
      </c>
      <c r="E8" s="199">
        <f>'JLP(R)FP-Ril 4.razina '!E8</f>
        <v>4196107</v>
      </c>
      <c r="F8" s="199">
        <f>SUM(F9:F10)</f>
        <v>4364400</v>
      </c>
      <c r="G8" s="274"/>
      <c r="H8" s="274"/>
      <c r="I8" s="274"/>
      <c r="J8" s="535" t="s">
        <v>38</v>
      </c>
      <c r="K8" s="535"/>
      <c r="L8" s="535"/>
      <c r="M8" s="535"/>
      <c r="N8" s="535"/>
      <c r="O8" s="536"/>
      <c r="P8" s="115"/>
      <c r="Q8" s="57" t="s">
        <v>79</v>
      </c>
      <c r="R8" s="532" t="s">
        <v>39</v>
      </c>
      <c r="S8" s="532"/>
      <c r="T8" s="532"/>
      <c r="U8" s="532"/>
      <c r="V8" s="57"/>
      <c r="W8" s="57"/>
    </row>
    <row r="9" spans="1:23" ht="21.75" customHeight="1">
      <c r="A9" s="198" t="s">
        <v>126</v>
      </c>
      <c r="B9" s="64">
        <f>'JLP(R)FP-Ril 4.razina '!B9</f>
        <v>332400</v>
      </c>
      <c r="C9" s="64">
        <f>'JLP(R)FP-Ril 4.razina '!C9</f>
        <v>0</v>
      </c>
      <c r="D9" s="64">
        <f aca="true" t="shared" si="0" ref="D9:D15">SUM(B9:C9)</f>
        <v>332400</v>
      </c>
      <c r="E9" s="64">
        <f>'JLP(R)FP-Ril 4.razina '!E9</f>
        <v>337400</v>
      </c>
      <c r="F9" s="65">
        <f>'JLP(R)FP-Ril 4.razina '!F9</f>
        <v>347400</v>
      </c>
      <c r="G9" s="271"/>
      <c r="H9" s="271"/>
      <c r="I9" s="271"/>
      <c r="J9" s="135"/>
      <c r="K9" s="135"/>
      <c r="L9" s="115"/>
      <c r="M9" s="115"/>
      <c r="N9" s="135"/>
      <c r="O9" s="115"/>
      <c r="P9" s="115"/>
      <c r="Q9" s="57" t="s">
        <v>134</v>
      </c>
      <c r="R9" s="532" t="s">
        <v>39</v>
      </c>
      <c r="S9" s="532"/>
      <c r="T9" s="532"/>
      <c r="U9" s="532"/>
      <c r="V9" s="57"/>
      <c r="W9" s="57"/>
    </row>
    <row r="10" spans="1:23" ht="21.75" customHeight="1">
      <c r="A10" s="198" t="s">
        <v>124</v>
      </c>
      <c r="B10" s="64">
        <f>'JLP(R)FP-Ril 4.razina '!B10</f>
        <v>4338707</v>
      </c>
      <c r="C10" s="64">
        <f>'JLP(R)FP-Ril 4.razina '!C10</f>
        <v>0</v>
      </c>
      <c r="D10" s="64">
        <f t="shared" si="0"/>
        <v>4338707</v>
      </c>
      <c r="E10" s="64">
        <f>'JLP(R)FP-Ril 4.razina '!E10</f>
        <v>4017000</v>
      </c>
      <c r="F10" s="65">
        <f>'JLP(R)FP-Ril 4.razina '!F10</f>
        <v>4017000</v>
      </c>
      <c r="G10" s="271"/>
      <c r="H10" s="271"/>
      <c r="I10" s="271"/>
      <c r="J10" s="135"/>
      <c r="K10" s="135"/>
      <c r="L10" s="115"/>
      <c r="M10" s="115"/>
      <c r="N10" s="135"/>
      <c r="O10" s="115"/>
      <c r="P10" s="115"/>
      <c r="Q10" s="57" t="s">
        <v>135</v>
      </c>
      <c r="R10" s="532" t="s">
        <v>137</v>
      </c>
      <c r="S10" s="532"/>
      <c r="T10" s="532"/>
      <c r="U10" s="532"/>
      <c r="V10" s="57"/>
      <c r="W10" s="57"/>
    </row>
    <row r="11" spans="1:23" ht="29.25" customHeight="1">
      <c r="A11" s="118" t="s">
        <v>69</v>
      </c>
      <c r="B11" s="64">
        <f>'JLP(R)FP-Ril 4.razina '!B11</f>
        <v>300</v>
      </c>
      <c r="C11" s="64">
        <v>0</v>
      </c>
      <c r="D11" s="64">
        <f t="shared" si="0"/>
        <v>300</v>
      </c>
      <c r="E11" s="64">
        <f>'JLP(R)FP-Ril 4.razina '!E11</f>
        <v>300</v>
      </c>
      <c r="F11" s="65">
        <v>300</v>
      </c>
      <c r="G11" s="271"/>
      <c r="H11" s="271"/>
      <c r="I11" s="271"/>
      <c r="J11" s="135"/>
      <c r="K11" s="135"/>
      <c r="L11" s="115"/>
      <c r="M11" s="115"/>
      <c r="N11" s="135"/>
      <c r="O11" s="115"/>
      <c r="P11" s="115"/>
      <c r="Q11" s="57" t="s">
        <v>136</v>
      </c>
      <c r="R11" s="532" t="s">
        <v>137</v>
      </c>
      <c r="S11" s="532"/>
      <c r="T11" s="532"/>
      <c r="U11" s="532"/>
      <c r="V11" s="57"/>
      <c r="W11" s="57"/>
    </row>
    <row r="12" spans="1:23" ht="30" customHeight="1">
      <c r="A12" s="55" t="s">
        <v>8</v>
      </c>
      <c r="B12" s="66">
        <f>'JLP(R)FP-Ril 4.razina '!B12</f>
        <v>239000</v>
      </c>
      <c r="C12" s="66">
        <v>0</v>
      </c>
      <c r="D12" s="64">
        <f t="shared" si="0"/>
        <v>239000</v>
      </c>
      <c r="E12" s="64">
        <f>'JLP(R)FP-Ril 4.razina '!E12</f>
        <v>239000</v>
      </c>
      <c r="F12" s="65">
        <f>'JLP(R)FP-Ril 4.razina '!F12</f>
        <v>228600</v>
      </c>
      <c r="G12" s="271"/>
      <c r="H12" s="271"/>
      <c r="I12" s="271"/>
      <c r="J12" s="533" t="s">
        <v>132</v>
      </c>
      <c r="K12" s="533"/>
      <c r="L12" s="533"/>
      <c r="M12" s="533"/>
      <c r="N12" s="533"/>
      <c r="O12" s="534"/>
      <c r="P12" s="457"/>
      <c r="Q12" s="68" t="s">
        <v>40</v>
      </c>
      <c r="R12" s="539" t="s">
        <v>41</v>
      </c>
      <c r="S12" s="539"/>
      <c r="T12" s="539"/>
      <c r="U12" s="539"/>
      <c r="V12" s="57"/>
      <c r="W12" s="57"/>
    </row>
    <row r="13" spans="1:23" ht="29.25" customHeight="1">
      <c r="A13" s="35" t="s">
        <v>1</v>
      </c>
      <c r="B13" s="64">
        <f>'JLP(R)FP-Ril 4.razina '!B13</f>
        <v>23000</v>
      </c>
      <c r="C13" s="64">
        <f>'JLP(R)FP-Ril 4.razina '!C13</f>
        <v>0</v>
      </c>
      <c r="D13" s="64">
        <f t="shared" si="0"/>
        <v>23000</v>
      </c>
      <c r="E13" s="64">
        <f>'JLP(R)FP-Ril 4.razina '!E13</f>
        <v>10000</v>
      </c>
      <c r="F13" s="65">
        <v>10000</v>
      </c>
      <c r="G13" s="271"/>
      <c r="H13" s="271"/>
      <c r="I13" s="271"/>
      <c r="J13" s="533" t="s">
        <v>133</v>
      </c>
      <c r="K13" s="533"/>
      <c r="L13" s="533"/>
      <c r="M13" s="533"/>
      <c r="N13" s="533"/>
      <c r="O13" s="533"/>
      <c r="P13" s="265"/>
      <c r="Q13" s="245">
        <v>82</v>
      </c>
      <c r="R13" s="541" t="s">
        <v>131</v>
      </c>
      <c r="S13" s="541"/>
      <c r="T13" s="541"/>
      <c r="U13" s="541"/>
      <c r="V13" s="250"/>
      <c r="W13" s="250"/>
    </row>
    <row r="14" spans="1:23" ht="29.25" customHeight="1">
      <c r="A14" s="35" t="s">
        <v>14</v>
      </c>
      <c r="B14" s="64">
        <f>'JLP(R)FP-Ril 4.razina '!B14</f>
        <v>10000</v>
      </c>
      <c r="C14" s="64">
        <f>'JLP(R)FP-Ril 4.razina '!C14</f>
        <v>0</v>
      </c>
      <c r="D14" s="64">
        <f>'JLP(R)FP-Ril 4.razina '!D14</f>
        <v>10000</v>
      </c>
      <c r="E14" s="64">
        <f>'JLP(R)FP-Ril 4.razina '!E14</f>
        <v>15000</v>
      </c>
      <c r="F14" s="65">
        <v>15000</v>
      </c>
      <c r="G14" s="271"/>
      <c r="H14" s="271"/>
      <c r="I14" s="271"/>
      <c r="J14" s="265"/>
      <c r="K14" s="265"/>
      <c r="L14" s="265"/>
      <c r="M14" s="265"/>
      <c r="N14" s="265"/>
      <c r="O14" s="265"/>
      <c r="P14" s="265"/>
      <c r="Q14" s="245"/>
      <c r="R14" s="266"/>
      <c r="S14" s="266"/>
      <c r="T14" s="266"/>
      <c r="U14" s="266"/>
      <c r="V14" s="250"/>
      <c r="W14" s="250"/>
    </row>
    <row r="15" spans="1:23" ht="36" customHeight="1">
      <c r="A15" s="118" t="s">
        <v>147</v>
      </c>
      <c r="B15" s="64">
        <f>'JLP(R)FP-Ril 4.razina '!B15</f>
        <v>150000</v>
      </c>
      <c r="C15" s="64">
        <f>'JLP(R)FP-Ril 4.razina '!C15</f>
        <v>0</v>
      </c>
      <c r="D15" s="64">
        <f t="shared" si="0"/>
        <v>150000</v>
      </c>
      <c r="E15" s="64">
        <f>'JLP(R)FP-Ril 4.razina '!E15</f>
        <v>0</v>
      </c>
      <c r="F15" s="65">
        <f>'JLP(R)FP-Ril 4.razina '!F15</f>
        <v>0</v>
      </c>
      <c r="G15" s="271"/>
      <c r="H15" s="271"/>
      <c r="I15" s="271"/>
      <c r="J15" s="533" t="s">
        <v>42</v>
      </c>
      <c r="K15" s="533"/>
      <c r="L15" s="533"/>
      <c r="M15" s="533"/>
      <c r="N15" s="533"/>
      <c r="O15" s="534"/>
      <c r="P15" s="457"/>
      <c r="Q15" s="56">
        <v>13</v>
      </c>
      <c r="R15" s="531" t="s">
        <v>43</v>
      </c>
      <c r="S15" s="531"/>
      <c r="T15" s="531"/>
      <c r="U15" s="531"/>
      <c r="V15" s="57"/>
      <c r="W15" s="57"/>
    </row>
    <row r="16" spans="1:21" ht="15.75">
      <c r="A16" s="424" t="s">
        <v>18</v>
      </c>
      <c r="B16" s="425">
        <f>SUM(B9:B15)</f>
        <v>5093407</v>
      </c>
      <c r="C16" s="273">
        <f>C8+C11+C12+C13+C15</f>
        <v>0</v>
      </c>
      <c r="D16" s="406">
        <f>SUM(D9:D15)</f>
        <v>5093407</v>
      </c>
      <c r="E16" s="425">
        <f>SUM(E9:E15)</f>
        <v>4618700</v>
      </c>
      <c r="F16" s="425">
        <f>SUM(F9:F15)</f>
        <v>4618300</v>
      </c>
      <c r="G16" s="113"/>
      <c r="H16" s="113"/>
      <c r="I16" s="113"/>
      <c r="J16" s="15"/>
      <c r="K16" s="15"/>
      <c r="L16" s="21"/>
      <c r="M16" s="21"/>
      <c r="N16" s="15"/>
      <c r="O16" s="15"/>
      <c r="P16" s="21"/>
      <c r="Q16" s="15"/>
      <c r="R16" s="15"/>
      <c r="S16" s="15"/>
      <c r="T16" s="15"/>
      <c r="U16" s="15"/>
    </row>
    <row r="17" spans="20:21" ht="30.75" customHeight="1">
      <c r="T17" s="15"/>
      <c r="U17" s="15"/>
    </row>
    <row r="18" spans="20:21" ht="30.75" customHeight="1">
      <c r="T18" s="15"/>
      <c r="U18" s="15"/>
    </row>
    <row r="19" ht="30.75" customHeight="1">
      <c r="A19" s="134"/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spans="20:21" ht="30.75" customHeight="1">
      <c r="T31" s="15"/>
      <c r="U31" s="15"/>
    </row>
    <row r="32" spans="1:2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.75">
      <c r="A38" s="23"/>
      <c r="B38" s="20"/>
      <c r="C38" s="20"/>
      <c r="D38" s="20"/>
      <c r="E38" s="20"/>
      <c r="F38" s="15"/>
      <c r="G38" s="15"/>
      <c r="H38" s="5"/>
      <c r="I38" s="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>
      <c r="A39" s="24"/>
      <c r="B39" s="24"/>
      <c r="C39" s="24"/>
      <c r="D39" s="24"/>
      <c r="E39" s="24"/>
      <c r="F39" s="24"/>
      <c r="G39" s="24"/>
      <c r="H39" s="25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8.25" customHeight="1">
      <c r="A40" s="2"/>
      <c r="B40" s="2"/>
      <c r="C40" s="2"/>
      <c r="D40" s="2"/>
      <c r="E40" s="2"/>
      <c r="F40" s="2"/>
      <c r="G40" s="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3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0"/>
      <c r="W41" s="10"/>
    </row>
    <row r="42" spans="1:23" s="8" customFormat="1" ht="33.75" customHeight="1" thickBot="1">
      <c r="A42" s="52" t="s">
        <v>19</v>
      </c>
      <c r="B42" s="46"/>
      <c r="C42" s="46"/>
      <c r="D42" s="46"/>
      <c r="E42" s="46"/>
      <c r="F42" s="49"/>
      <c r="G42" s="49"/>
      <c r="H42" s="46" t="s">
        <v>68</v>
      </c>
      <c r="I42" s="46"/>
      <c r="J42" s="53"/>
      <c r="K42" s="53"/>
      <c r="L42" s="53"/>
      <c r="M42" s="53"/>
      <c r="N42" s="53"/>
      <c r="O42" s="49"/>
      <c r="P42" s="53"/>
      <c r="Q42" s="49"/>
      <c r="R42" s="49"/>
      <c r="S42" s="49"/>
      <c r="T42" s="54"/>
      <c r="U42" s="54"/>
      <c r="V42" s="11" t="s">
        <v>21</v>
      </c>
      <c r="W42" s="11" t="s">
        <v>22</v>
      </c>
    </row>
    <row r="43" spans="1:23" ht="101.25" customHeight="1" thickBot="1">
      <c r="A43" s="128" t="s">
        <v>20</v>
      </c>
      <c r="B43" s="129" t="s">
        <v>0</v>
      </c>
      <c r="C43" s="130" t="s">
        <v>202</v>
      </c>
      <c r="D43" s="130" t="s">
        <v>228</v>
      </c>
      <c r="E43" s="275" t="s">
        <v>140</v>
      </c>
      <c r="F43" s="130" t="s">
        <v>229</v>
      </c>
      <c r="G43" s="275" t="s">
        <v>140</v>
      </c>
      <c r="H43" s="130" t="s">
        <v>230</v>
      </c>
      <c r="I43" s="275" t="s">
        <v>140</v>
      </c>
      <c r="J43" s="130" t="s">
        <v>231</v>
      </c>
      <c r="K43" s="275" t="s">
        <v>140</v>
      </c>
      <c r="L43" s="402" t="s">
        <v>232</v>
      </c>
      <c r="M43" s="275" t="s">
        <v>140</v>
      </c>
      <c r="N43" s="130" t="s">
        <v>233</v>
      </c>
      <c r="O43" s="130" t="s">
        <v>234</v>
      </c>
      <c r="P43" s="275" t="s">
        <v>140</v>
      </c>
      <c r="Q43" s="130" t="s">
        <v>10</v>
      </c>
      <c r="R43" s="130" t="s">
        <v>29</v>
      </c>
      <c r="S43" s="404" t="s">
        <v>139</v>
      </c>
      <c r="T43" s="131" t="s">
        <v>189</v>
      </c>
      <c r="U43" s="132" t="s">
        <v>198</v>
      </c>
      <c r="V43" s="12">
        <f>SUM(V47:V49)</f>
        <v>0</v>
      </c>
      <c r="W43" s="12">
        <f>SUM(W47:W49)</f>
        <v>0</v>
      </c>
    </row>
    <row r="44" spans="1:25" ht="21.75" customHeight="1" thickBot="1">
      <c r="A44" s="526" t="s">
        <v>128</v>
      </c>
      <c r="B44" s="52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8"/>
      <c r="U44" s="225"/>
      <c r="V44" s="12"/>
      <c r="W44" s="12"/>
      <c r="Y44" s="231"/>
    </row>
    <row r="45" spans="1:23" ht="53.25" customHeight="1" thickBot="1">
      <c r="A45" s="215"/>
      <c r="B45" s="216" t="s">
        <v>129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/>
      <c r="U45" s="226"/>
      <c r="V45" s="227"/>
      <c r="W45" s="228"/>
    </row>
    <row r="46" spans="1:23" ht="21" customHeight="1" thickBot="1">
      <c r="A46" s="206">
        <v>3</v>
      </c>
      <c r="B46" s="204"/>
      <c r="C46" s="205">
        <f>'JLP(R)FP-Ril 4.razina '!C40</f>
        <v>4816207</v>
      </c>
      <c r="D46" s="205">
        <f aca="true" t="shared" si="1" ref="D46:U46">D47+D51+D57</f>
        <v>4338707</v>
      </c>
      <c r="E46" s="205">
        <f>E47+E51+E57</f>
        <v>0</v>
      </c>
      <c r="F46" s="205">
        <f t="shared" si="1"/>
        <v>309100</v>
      </c>
      <c r="G46" s="205">
        <f>G47+G51+G57</f>
        <v>12290.95</v>
      </c>
      <c r="H46" s="205">
        <f t="shared" si="1"/>
        <v>300</v>
      </c>
      <c r="I46" s="205">
        <f>I47+I51+I57</f>
        <v>0</v>
      </c>
      <c r="J46" s="205">
        <f t="shared" si="1"/>
        <v>158100</v>
      </c>
      <c r="K46" s="205">
        <f>K47+K51+K57</f>
        <v>29520</v>
      </c>
      <c r="L46" s="258">
        <f>L47+L51+L57</f>
        <v>0</v>
      </c>
      <c r="M46" s="205">
        <f>M47+M51+M57</f>
        <v>43000</v>
      </c>
      <c r="N46" s="205">
        <f t="shared" si="1"/>
        <v>10000</v>
      </c>
      <c r="O46" s="205">
        <f t="shared" si="1"/>
        <v>0</v>
      </c>
      <c r="P46" s="205">
        <f>P47+P51+P57</f>
        <v>0</v>
      </c>
      <c r="Q46" s="205">
        <f t="shared" si="1"/>
        <v>0</v>
      </c>
      <c r="R46" s="205">
        <f t="shared" si="1"/>
        <v>0</v>
      </c>
      <c r="S46" s="258">
        <f>'JLP(R)FP-Ril 4.razina '!S40</f>
        <v>4901017.95</v>
      </c>
      <c r="T46" s="205">
        <f t="shared" si="1"/>
        <v>4441800</v>
      </c>
      <c r="U46" s="205">
        <f t="shared" si="1"/>
        <v>4441400</v>
      </c>
      <c r="V46" s="202"/>
      <c r="W46" s="229"/>
    </row>
    <row r="47" spans="1:23" ht="14.25" customHeight="1" thickBot="1">
      <c r="A47" s="230">
        <v>31</v>
      </c>
      <c r="B47" s="201" t="s">
        <v>7</v>
      </c>
      <c r="C47" s="142">
        <f>'JLP(R)FP-Ril 4.razina '!C41</f>
        <v>3721707</v>
      </c>
      <c r="D47" s="142">
        <f aca="true" t="shared" si="2" ref="D47:N47">SUM(D48:D50)</f>
        <v>3721707</v>
      </c>
      <c r="E47" s="142">
        <f>SUM(E48:E50)</f>
        <v>0</v>
      </c>
      <c r="F47" s="142">
        <f t="shared" si="2"/>
        <v>0</v>
      </c>
      <c r="G47" s="142">
        <f>SUM(G48:G50)</f>
        <v>0</v>
      </c>
      <c r="H47" s="142">
        <f t="shared" si="2"/>
        <v>0</v>
      </c>
      <c r="I47" s="142">
        <f>SUM(I48:I50)</f>
        <v>0</v>
      </c>
      <c r="J47" s="142">
        <f t="shared" si="2"/>
        <v>0</v>
      </c>
      <c r="K47" s="142">
        <f>SUM(K48:K50)</f>
        <v>0</v>
      </c>
      <c r="L47" s="142">
        <f>SUM(L48:L50)</f>
        <v>0</v>
      </c>
      <c r="M47" s="142">
        <f>SUM(M48:M50)</f>
        <v>0</v>
      </c>
      <c r="N47" s="142">
        <f t="shared" si="2"/>
        <v>0</v>
      </c>
      <c r="O47" s="142">
        <f>SUM(O48:O49)</f>
        <v>0</v>
      </c>
      <c r="P47" s="142">
        <f>SUM(P48:P50)</f>
        <v>0</v>
      </c>
      <c r="Q47" s="142">
        <f>SUM(Q48:Q49)</f>
        <v>0</v>
      </c>
      <c r="R47" s="142">
        <f>SUM(R48:R49)</f>
        <v>0</v>
      </c>
      <c r="S47" s="259">
        <f>'JLP(R)FP-Ril 4.razina '!S41</f>
        <v>3721707</v>
      </c>
      <c r="T47" s="142">
        <f>SUM(T48:T50)</f>
        <v>3650000</v>
      </c>
      <c r="U47" s="142">
        <f>SUM(U48:U50)</f>
        <v>3650000</v>
      </c>
      <c r="V47" s="1">
        <v>0</v>
      </c>
      <c r="W47" s="231">
        <v>0</v>
      </c>
    </row>
    <row r="48" spans="1:23" ht="14.25" customHeight="1">
      <c r="A48" s="232">
        <v>311</v>
      </c>
      <c r="B48" s="28" t="s">
        <v>25</v>
      </c>
      <c r="C48" s="29">
        <f>'JLP(R)FP-Ril 4.razina '!C42</f>
        <v>3000000</v>
      </c>
      <c r="D48" s="29">
        <f>'JLP(R)FP-Ril 4.razina '!D42</f>
        <v>3000000</v>
      </c>
      <c r="E48" s="29">
        <f>'JLP(R)FP-Ril 4.razina '!E42</f>
        <v>0</v>
      </c>
      <c r="F48" s="29">
        <f>'JLP(R)FP-Ril 4.razina '!F42</f>
        <v>0</v>
      </c>
      <c r="G48" s="29"/>
      <c r="H48" s="29">
        <f>'JLP(R)FP-Ril 4.razina '!H42</f>
        <v>0</v>
      </c>
      <c r="I48" s="29"/>
      <c r="J48" s="29">
        <f>'JLP(R)FP-Ril 4.razina '!J42</f>
        <v>0</v>
      </c>
      <c r="K48" s="29"/>
      <c r="L48" s="29"/>
      <c r="M48" s="29"/>
      <c r="N48" s="29">
        <f>'JLP(R)FP-Ril 4.razina '!N42</f>
        <v>0</v>
      </c>
      <c r="O48" s="29">
        <f>'JLP(R)FP-Ril 4.razina '!O42</f>
        <v>0</v>
      </c>
      <c r="P48" s="29"/>
      <c r="Q48" s="29">
        <f>'JLP(R)FP-Ril 4.razina '!Q42</f>
        <v>0</v>
      </c>
      <c r="R48" s="29">
        <f>'JLP(R)FP-Ril 4.razina '!R42</f>
        <v>0</v>
      </c>
      <c r="S48" s="251">
        <f>'JLP(R)FP-Ril 4.razina '!S42</f>
        <v>3000000</v>
      </c>
      <c r="T48" s="34">
        <f>'JLP(R)FP-Ril 4.razina '!T42</f>
        <v>3058293</v>
      </c>
      <c r="U48" s="34">
        <f>'JLP(R)FP-Ril 4.razina '!V42</f>
        <v>3058293</v>
      </c>
      <c r="V48" s="1"/>
      <c r="W48" s="231"/>
    </row>
    <row r="49" spans="1:23" ht="15" customHeight="1">
      <c r="A49" s="233">
        <v>312</v>
      </c>
      <c r="B49" s="30" t="s">
        <v>23</v>
      </c>
      <c r="C49" s="29">
        <f>'JLP(R)FP-Ril 4.razina '!C44</f>
        <v>200000</v>
      </c>
      <c r="D49" s="31">
        <f>'JLP(R)FP-Ril 4.razina '!D44</f>
        <v>200000</v>
      </c>
      <c r="E49" s="31">
        <f>'JLP(R)FP-Ril 4.razina '!E44</f>
        <v>0</v>
      </c>
      <c r="F49" s="31">
        <f>'JLP(R)FP-Ril 4.razina '!F44</f>
        <v>0</v>
      </c>
      <c r="G49" s="31">
        <f>'JLP(R)FP-Ril 4.razina '!G44</f>
        <v>0</v>
      </c>
      <c r="H49" s="31">
        <f>'JLP(R)FP-Ril 4.razina '!H44</f>
        <v>0</v>
      </c>
      <c r="I49" s="31">
        <f>'JLP(R)FP-Ril 4.razina '!J44</f>
        <v>0</v>
      </c>
      <c r="J49" s="31">
        <f>'JLP(R)FP-Ril 4.razina '!J44</f>
        <v>0</v>
      </c>
      <c r="K49" s="31">
        <f>'JLP(R)FP-Ril 4.razina '!L44</f>
        <v>0</v>
      </c>
      <c r="L49" s="31"/>
      <c r="M49" s="31">
        <f>'JLP(R)FP-Ril 4.razina '!M44</f>
        <v>0</v>
      </c>
      <c r="N49" s="31">
        <f>'JLP(R)FP-Ril 4.razina '!N44</f>
        <v>0</v>
      </c>
      <c r="O49" s="31">
        <f>'JLP(R)FP-Ril 4.razina '!O44</f>
        <v>0</v>
      </c>
      <c r="P49" s="31">
        <f>'JLP(R)FP-Ril 4.razina '!Q44</f>
        <v>0</v>
      </c>
      <c r="Q49" s="31">
        <f>'JLP(R)FP-Ril 4.razina '!Q44</f>
        <v>0</v>
      </c>
      <c r="R49" s="31">
        <f>'JLP(R)FP-Ril 4.razina '!R44</f>
        <v>0</v>
      </c>
      <c r="S49" s="251">
        <f>'JLP(R)FP-Ril 4.razina '!S44</f>
        <v>200000</v>
      </c>
      <c r="T49" s="42">
        <f>'JLP(R)FP-Ril 4.razina '!T44</f>
        <v>100000</v>
      </c>
      <c r="U49" s="42">
        <f>'JLP(R)FP-Ril 4.razina '!V44</f>
        <v>100000</v>
      </c>
      <c r="V49" s="1">
        <v>0</v>
      </c>
      <c r="W49" s="231">
        <v>0</v>
      </c>
    </row>
    <row r="50" spans="1:23" ht="15" customHeight="1">
      <c r="A50" s="234">
        <v>313</v>
      </c>
      <c r="B50" s="58" t="s">
        <v>33</v>
      </c>
      <c r="C50" s="29">
        <f>'JLP(R)FP-Ril 4.razina '!C46</f>
        <v>521707</v>
      </c>
      <c r="D50" s="59">
        <f>'JLP(R)FP-Ril 4.razina '!D46</f>
        <v>521707</v>
      </c>
      <c r="E50" s="59">
        <f>'JLP(R)FP-Ril 4.razina '!E46</f>
        <v>0</v>
      </c>
      <c r="F50" s="59">
        <f>'JLP(R)FP-Ril 4.razina '!F46</f>
        <v>0</v>
      </c>
      <c r="G50" s="59">
        <f>'JLP(R)FP-Ril 4.razina '!G46</f>
        <v>0</v>
      </c>
      <c r="H50" s="59">
        <f>'JLP(R)FP-Ril 4.razina '!H46</f>
        <v>0</v>
      </c>
      <c r="I50" s="59">
        <f>'JLP(R)FP-Ril 4.razina '!J46</f>
        <v>0</v>
      </c>
      <c r="J50" s="59">
        <f>'JLP(R)FP-Ril 4.razina '!J46</f>
        <v>0</v>
      </c>
      <c r="K50" s="59">
        <f>'JLP(R)FP-Ril 4.razina '!L46</f>
        <v>0</v>
      </c>
      <c r="L50" s="59"/>
      <c r="M50" s="59">
        <f>'JLP(R)FP-Ril 4.razina '!M46</f>
        <v>0</v>
      </c>
      <c r="N50" s="59">
        <f>'JLP(R)FP-Ril 4.razina '!N46</f>
        <v>0</v>
      </c>
      <c r="O50" s="59">
        <f>'JLP(R)FP-Ril 4.razina '!O46</f>
        <v>0</v>
      </c>
      <c r="P50" s="59">
        <f>'JLP(R)FP-Ril 4.razina '!Q46</f>
        <v>0</v>
      </c>
      <c r="Q50" s="59">
        <f>'JLP(R)FP-Ril 4.razina '!Q46</f>
        <v>0</v>
      </c>
      <c r="R50" s="59">
        <f>'JLP(R)FP-Ril 4.razina '!R46</f>
        <v>0</v>
      </c>
      <c r="S50" s="251">
        <f>'JLP(R)FP-Ril 4.razina '!S46</f>
        <v>521707</v>
      </c>
      <c r="T50" s="60">
        <f>'JLP(R)FP-Ril 4.razina '!T46</f>
        <v>491707</v>
      </c>
      <c r="U50" s="60">
        <f>'JLP(R)FP-Ril 4.razina '!V46</f>
        <v>491707</v>
      </c>
      <c r="V50" s="1"/>
      <c r="W50" s="231"/>
    </row>
    <row r="51" spans="1:23" ht="14.25" customHeight="1" thickBot="1">
      <c r="A51" s="235">
        <v>32</v>
      </c>
      <c r="B51" s="26" t="s">
        <v>24</v>
      </c>
      <c r="C51" s="27">
        <f>'JLP(R)FP-Ril 4.razina '!C48</f>
        <v>1074600</v>
      </c>
      <c r="D51" s="27">
        <f aca="true" t="shared" si="3" ref="D51:N51">SUM(D52:D56)</f>
        <v>617000</v>
      </c>
      <c r="E51" s="27">
        <f>SUM(E52:E56)</f>
        <v>0</v>
      </c>
      <c r="F51" s="27">
        <f t="shared" si="3"/>
        <v>294500</v>
      </c>
      <c r="G51" s="27">
        <f>SUM(G52:G56)</f>
        <v>12290.95</v>
      </c>
      <c r="H51" s="27">
        <f t="shared" si="3"/>
        <v>0</v>
      </c>
      <c r="I51" s="27">
        <f>SUM(I52:I56)</f>
        <v>0</v>
      </c>
      <c r="J51" s="27">
        <f t="shared" si="3"/>
        <v>153100</v>
      </c>
      <c r="K51" s="27">
        <f>SUM(K52:K56)</f>
        <v>29520</v>
      </c>
      <c r="L51" s="69">
        <f>SUM(L52:L56)</f>
        <v>0</v>
      </c>
      <c r="M51" s="27">
        <f>SUM(M52:M56)</f>
        <v>43000</v>
      </c>
      <c r="N51" s="27">
        <f t="shared" si="3"/>
        <v>10000</v>
      </c>
      <c r="O51" s="27">
        <f aca="true" t="shared" si="4" ref="O51:U51">SUM(O52:O56)</f>
        <v>0</v>
      </c>
      <c r="P51" s="27">
        <f>SUM(P52:P56)</f>
        <v>0</v>
      </c>
      <c r="Q51" s="27">
        <f t="shared" si="4"/>
        <v>0</v>
      </c>
      <c r="R51" s="27">
        <f t="shared" si="4"/>
        <v>0</v>
      </c>
      <c r="S51" s="27">
        <f t="shared" si="4"/>
        <v>1159410.95</v>
      </c>
      <c r="T51" s="27">
        <f t="shared" si="4"/>
        <v>785800</v>
      </c>
      <c r="U51" s="27">
        <f t="shared" si="4"/>
        <v>785400</v>
      </c>
      <c r="V51" s="202">
        <f>SUM(V52:V66)</f>
        <v>0</v>
      </c>
      <c r="W51" s="229">
        <f>SUM(W52:W66)</f>
        <v>0</v>
      </c>
    </row>
    <row r="52" spans="1:23" ht="30.75" customHeight="1">
      <c r="A52" s="232">
        <v>321</v>
      </c>
      <c r="B52" s="38" t="s">
        <v>73</v>
      </c>
      <c r="C52" s="29">
        <f>'JLP(R)FP-Ril 4.razina '!C49</f>
        <v>553000</v>
      </c>
      <c r="D52" s="32">
        <f>'JLP(R)FP-Ril 4.razina '!D49</f>
        <v>450000</v>
      </c>
      <c r="E52" s="29">
        <f>'JLP(R)FP-Ril 4.razina '!E49</f>
        <v>0</v>
      </c>
      <c r="F52" s="29">
        <f>'JLP(R)FP-Ril 4.razina '!F49</f>
        <v>73000</v>
      </c>
      <c r="G52" s="29">
        <f>'JLP(R)FP-Ril 4.razina '!G49</f>
        <v>0</v>
      </c>
      <c r="H52" s="29">
        <f>'JLP(R)FP-Ril 4.razina '!H49</f>
        <v>0</v>
      </c>
      <c r="I52" s="29">
        <f>'JLP(R)FP-Ril 4.razina '!I49</f>
        <v>0</v>
      </c>
      <c r="J52" s="29">
        <f>'JLP(R)FP-Ril 4.razina '!J49</f>
        <v>20000</v>
      </c>
      <c r="K52" s="29">
        <f>'JLP(R)FP-Ril 4.razina '!K49</f>
        <v>0</v>
      </c>
      <c r="L52" s="251"/>
      <c r="M52" s="29">
        <f>'JLP(R)FP-Ril 4.razina '!M49</f>
        <v>0</v>
      </c>
      <c r="N52" s="29">
        <f>'JLP(R)FP-Ril 4.razina '!N49</f>
        <v>10000</v>
      </c>
      <c r="O52" s="29">
        <f>'JLP(R)FP-Ril 4.razina '!O49</f>
        <v>0</v>
      </c>
      <c r="P52" s="29">
        <f>'JLP(R)FP-Ril 4.razina '!Q49</f>
        <v>0</v>
      </c>
      <c r="Q52" s="29">
        <f>'JLP(R)FP-Ril 4.razina '!Q49</f>
        <v>0</v>
      </c>
      <c r="R52" s="29">
        <f>'JLP(R)FP-Ril 4.razina '!R49</f>
        <v>0</v>
      </c>
      <c r="S52" s="251">
        <f>'JLP(R)FP-Ril 4.razina '!S49</f>
        <v>553000</v>
      </c>
      <c r="T52" s="34">
        <f>'JLP(R)FP-Ril 4.razina '!T49</f>
        <v>400000</v>
      </c>
      <c r="U52" s="34">
        <f>'JLP(R)FP-Ril 4.razina '!V49</f>
        <v>400000</v>
      </c>
      <c r="V52" s="1">
        <v>0</v>
      </c>
      <c r="W52" s="231">
        <v>0</v>
      </c>
    </row>
    <row r="53" spans="1:23" ht="26.25" customHeight="1">
      <c r="A53" s="233">
        <v>322</v>
      </c>
      <c r="B53" s="39" t="s">
        <v>3</v>
      </c>
      <c r="C53" s="29">
        <f>'JLP(R)FP-Ril 4.razina '!C54</f>
        <v>124800</v>
      </c>
      <c r="D53" s="33">
        <f>'JLP(R)FP-Ril 4.razina '!D54</f>
        <v>0</v>
      </c>
      <c r="E53" s="31">
        <f>'JLP(R)FP-Ril 4.razina '!E54</f>
        <v>0</v>
      </c>
      <c r="F53" s="31">
        <f>'JLP(R)FP-Ril 4.razina '!F54</f>
        <v>65100</v>
      </c>
      <c r="G53" s="31">
        <f>'JLP(R)FP-Ril 4.razina '!G54</f>
        <v>9000</v>
      </c>
      <c r="H53" s="31">
        <f>'JLP(R)FP-Ril 4.razina '!H54</f>
        <v>0</v>
      </c>
      <c r="I53" s="31"/>
      <c r="J53" s="31">
        <f>'JLP(R)FP-Ril 4.razina '!J54</f>
        <v>59700</v>
      </c>
      <c r="K53" s="31">
        <f>'JLP(R)FP-Ril 4.razina '!K54</f>
        <v>0</v>
      </c>
      <c r="L53" s="31"/>
      <c r="M53" s="31">
        <f>'JLP(R)FP-Ril 4.razina '!M54</f>
        <v>30000</v>
      </c>
      <c r="N53" s="31">
        <f>'JLP(R)FP-Ril 4.razina '!N54</f>
        <v>0</v>
      </c>
      <c r="O53" s="31">
        <f>'JLP(R)FP-Ril 4.razina '!O54</f>
        <v>0</v>
      </c>
      <c r="P53" s="31">
        <f>'JLP(R)FP-Ril 4.razina '!Q54</f>
        <v>0</v>
      </c>
      <c r="Q53" s="31">
        <f>'JLP(R)FP-Ril 4.razina '!Q54</f>
        <v>0</v>
      </c>
      <c r="R53" s="31">
        <f>'JLP(R)FP-Ril 4.razina '!R54</f>
        <v>0</v>
      </c>
      <c r="S53" s="251">
        <f>'JLP(R)FP-Ril 4.razina '!S54</f>
        <v>163800</v>
      </c>
      <c r="T53" s="42">
        <f>'JLP(R)FP-Ril 4.razina '!T54</f>
        <v>66000</v>
      </c>
      <c r="U53" s="42">
        <f>'JLP(R)FP-Ril 4.razina '!V54</f>
        <v>66000</v>
      </c>
      <c r="V53" s="1"/>
      <c r="W53" s="231"/>
    </row>
    <row r="54" spans="1:23" ht="14.25" customHeight="1">
      <c r="A54" s="233">
        <v>323</v>
      </c>
      <c r="B54" s="30" t="s">
        <v>4</v>
      </c>
      <c r="C54" s="29">
        <f>'JLP(R)FP-Ril 4.razina '!C61</f>
        <v>307800</v>
      </c>
      <c r="D54" s="33">
        <f>'JLP(R)FP-Ril 4.razina '!D61</f>
        <v>150000</v>
      </c>
      <c r="E54" s="31">
        <f>'JLP(R)FP-Ril 4.razina '!E61</f>
        <v>0</v>
      </c>
      <c r="F54" s="31">
        <f>'JLP(R)FP-Ril 4.razina '!F61</f>
        <v>107400</v>
      </c>
      <c r="G54" s="31">
        <f>'JLP(R)FP-Ril 4.razina '!G61</f>
        <v>17590.95</v>
      </c>
      <c r="H54" s="31">
        <f>'JLP(R)FP-Ril 4.razina '!H61</f>
        <v>0</v>
      </c>
      <c r="I54" s="31"/>
      <c r="J54" s="31">
        <f>'JLP(R)FP-Ril 4.razina '!J61</f>
        <v>50400</v>
      </c>
      <c r="K54" s="31">
        <f>'JLP(R)FP-Ril 4.razina '!K61</f>
        <v>29520</v>
      </c>
      <c r="L54" s="31"/>
      <c r="M54" s="31">
        <f>'JLP(R)FP-Ril 4.razina '!M61</f>
        <v>13000</v>
      </c>
      <c r="N54" s="31">
        <f>'JLP(R)FP-Ril 4.razina '!N61</f>
        <v>0</v>
      </c>
      <c r="O54" s="31">
        <f>'JLP(R)FP-Ril 4.razina '!O61</f>
        <v>0</v>
      </c>
      <c r="P54" s="31">
        <f>'JLP(R)FP-Ril 4.razina '!Q61</f>
        <v>0</v>
      </c>
      <c r="Q54" s="31">
        <f>'JLP(R)FP-Ril 4.razina '!Q61</f>
        <v>0</v>
      </c>
      <c r="R54" s="31">
        <f>'JLP(R)FP-Ril 4.razina '!R61</f>
        <v>0</v>
      </c>
      <c r="S54" s="251">
        <f>'JLP(R)FP-Ril 4.razina '!S61</f>
        <v>367910.95</v>
      </c>
      <c r="T54" s="42">
        <f>'JLP(R)FP-Ril 4.razina '!T61</f>
        <v>217800</v>
      </c>
      <c r="U54" s="42">
        <f>'JLP(R)FP-Ril 4.razina '!V61</f>
        <v>217400</v>
      </c>
      <c r="V54" s="1"/>
      <c r="W54" s="231"/>
    </row>
    <row r="55" spans="1:23" ht="14.25" customHeight="1">
      <c r="A55" s="233">
        <v>324</v>
      </c>
      <c r="B55" s="30" t="s">
        <v>34</v>
      </c>
      <c r="C55" s="29">
        <f>'JLP(R)FP-Ril 4.razina '!C71</f>
        <v>30000</v>
      </c>
      <c r="D55" s="33">
        <f>'JLP(R)FP-Ril 4.razina '!D71</f>
        <v>0</v>
      </c>
      <c r="E55" s="31">
        <f>'JLP(R)FP-Ril 4.razina '!E71</f>
        <v>0</v>
      </c>
      <c r="F55" s="31">
        <f>'JLP(R)FP-Ril 4.razina '!F71</f>
        <v>15000</v>
      </c>
      <c r="G55" s="31">
        <f>'JLP(R)FP-Ril 4.razina '!G71</f>
        <v>-6000</v>
      </c>
      <c r="H55" s="31">
        <f>'JLP(R)FP-Ril 4.razina '!H71</f>
        <v>0</v>
      </c>
      <c r="I55" s="31"/>
      <c r="J55" s="31">
        <f>'JLP(R)FP-Ril 4.razina '!J71</f>
        <v>15000</v>
      </c>
      <c r="K55" s="31">
        <f>'JLP(R)FP-Ril 4.razina '!K71</f>
        <v>0</v>
      </c>
      <c r="L55" s="31"/>
      <c r="M55" s="31">
        <f>'JLP(R)FP-Ril 4.razina '!M71</f>
        <v>0</v>
      </c>
      <c r="N55" s="31">
        <f>'JLP(R)FP-Ril 4.razina '!N71</f>
        <v>0</v>
      </c>
      <c r="O55" s="31">
        <f>'JLP(R)FP-Ril 4.razina '!O71</f>
        <v>0</v>
      </c>
      <c r="P55" s="31">
        <f>'JLP(R)FP-Ril 4.razina '!Q71</f>
        <v>0</v>
      </c>
      <c r="Q55" s="31">
        <f>'JLP(R)FP-Ril 4.razina '!Q71</f>
        <v>0</v>
      </c>
      <c r="R55" s="31">
        <f>'JLP(R)FP-Ril 4.razina '!R71</f>
        <v>0</v>
      </c>
      <c r="S55" s="251">
        <f>'JLP(R)FP-Ril 4.razina '!S71</f>
        <v>24000</v>
      </c>
      <c r="T55" s="42">
        <f>'JLP(R)FP-Ril 4.razina '!T71</f>
        <v>15000</v>
      </c>
      <c r="U55" s="42">
        <f>'JLP(R)FP-Ril 4.razina '!V71</f>
        <v>15000</v>
      </c>
      <c r="V55" s="1"/>
      <c r="W55" s="231"/>
    </row>
    <row r="56" spans="1:23" ht="24.75" customHeight="1">
      <c r="A56" s="233">
        <v>329</v>
      </c>
      <c r="B56" s="39" t="s">
        <v>2</v>
      </c>
      <c r="C56" s="29">
        <f>'JLP(R)FP-Ril 4.razina '!C73</f>
        <v>59000</v>
      </c>
      <c r="D56" s="33">
        <f>'JLP(R)FP-Ril 4.razina '!D73</f>
        <v>17000</v>
      </c>
      <c r="E56" s="31">
        <f>'JLP(R)FP-Ril 4.razina '!E73</f>
        <v>0</v>
      </c>
      <c r="F56" s="31">
        <f>'JLP(R)FP-Ril 4.razina '!F73</f>
        <v>34000</v>
      </c>
      <c r="G56" s="31">
        <f>'JLP(R)FP-Ril 4.razina '!G73</f>
        <v>-8300</v>
      </c>
      <c r="H56" s="31">
        <f>'JLP(R)FP-Ril 4.razina '!H73</f>
        <v>0</v>
      </c>
      <c r="I56" s="31"/>
      <c r="J56" s="31">
        <f>'JLP(R)FP-Ril 4.razina '!J73</f>
        <v>8000</v>
      </c>
      <c r="K56" s="31">
        <f>'JLP(R)FP-Ril 4.razina '!K73</f>
        <v>0</v>
      </c>
      <c r="L56" s="31"/>
      <c r="M56" s="31">
        <f>'JLP(R)FP-Ril 4.razina '!M73</f>
        <v>0</v>
      </c>
      <c r="N56" s="31">
        <f>'JLP(R)FP-Ril 4.razina '!N73</f>
        <v>0</v>
      </c>
      <c r="O56" s="31">
        <f>'JLP(R)FP-Ril 4.razina '!O73</f>
        <v>0</v>
      </c>
      <c r="P56" s="31">
        <f>'JLP(R)FP-Ril 4.razina '!Q73</f>
        <v>0</v>
      </c>
      <c r="Q56" s="31">
        <f>'JLP(R)FP-Ril 4.razina '!Q73</f>
        <v>0</v>
      </c>
      <c r="R56" s="31">
        <f>'JLP(R)FP-Ril 4.razina '!R73</f>
        <v>0</v>
      </c>
      <c r="S56" s="251">
        <f>'JLP(R)FP-Ril 4.razina '!S73</f>
        <v>50700</v>
      </c>
      <c r="T56" s="42">
        <f>'JLP(R)FP-Ril 4.razina '!T73</f>
        <v>87000</v>
      </c>
      <c r="U56" s="42">
        <f>'JLP(R)FP-Ril 4.razina '!V73</f>
        <v>87000</v>
      </c>
      <c r="V56" s="1">
        <v>0</v>
      </c>
      <c r="W56" s="231">
        <v>0</v>
      </c>
    </row>
    <row r="57" spans="1:23" ht="14.25" customHeight="1" thickBot="1">
      <c r="A57" s="235">
        <v>34</v>
      </c>
      <c r="B57" s="26" t="s">
        <v>5</v>
      </c>
      <c r="C57" s="27">
        <f>C58</f>
        <v>19900</v>
      </c>
      <c r="D57" s="27">
        <f aca="true" t="shared" si="5" ref="D57:R57">D58</f>
        <v>0</v>
      </c>
      <c r="E57" s="27">
        <f t="shared" si="5"/>
        <v>0</v>
      </c>
      <c r="F57" s="27">
        <f t="shared" si="5"/>
        <v>14600</v>
      </c>
      <c r="G57" s="27">
        <f t="shared" si="5"/>
        <v>0</v>
      </c>
      <c r="H57" s="27">
        <f t="shared" si="5"/>
        <v>300</v>
      </c>
      <c r="I57" s="27">
        <f t="shared" si="5"/>
        <v>0</v>
      </c>
      <c r="J57" s="27">
        <f t="shared" si="5"/>
        <v>5000</v>
      </c>
      <c r="K57" s="27">
        <f t="shared" si="5"/>
        <v>0</v>
      </c>
      <c r="L57" s="27">
        <f t="shared" si="5"/>
        <v>0</v>
      </c>
      <c r="M57" s="27">
        <f t="shared" si="5"/>
        <v>0</v>
      </c>
      <c r="N57" s="27">
        <f t="shared" si="5"/>
        <v>0</v>
      </c>
      <c r="O57" s="27">
        <f t="shared" si="5"/>
        <v>0</v>
      </c>
      <c r="P57" s="27">
        <f t="shared" si="5"/>
        <v>0</v>
      </c>
      <c r="Q57" s="27">
        <f t="shared" si="5"/>
        <v>0</v>
      </c>
      <c r="R57" s="27">
        <f t="shared" si="5"/>
        <v>0</v>
      </c>
      <c r="S57" s="27">
        <f>'JLP(R)FP-Ril 4.razina '!S79</f>
        <v>19900</v>
      </c>
      <c r="T57" s="27">
        <f>T58</f>
        <v>6000</v>
      </c>
      <c r="U57" s="27">
        <f>U58</f>
        <v>6000</v>
      </c>
      <c r="V57" s="1">
        <v>0</v>
      </c>
      <c r="W57" s="231">
        <v>0</v>
      </c>
    </row>
    <row r="58" spans="1:23" ht="13.5" customHeight="1" thickBot="1">
      <c r="A58" s="236">
        <v>343</v>
      </c>
      <c r="B58" s="169" t="s">
        <v>6</v>
      </c>
      <c r="C58" s="29">
        <f>'JLP(R)FP-Ril 4.razina '!C80</f>
        <v>19900</v>
      </c>
      <c r="D58" s="171">
        <f>'JLP(R)FP-Ril 4.razina '!D80</f>
        <v>0</v>
      </c>
      <c r="E58" s="170">
        <f>'JLP(R)FP-Ril 4.razina '!E80</f>
        <v>0</v>
      </c>
      <c r="F58" s="170">
        <f>'JLP(R)FP-Ril 4.razina '!F80</f>
        <v>14600</v>
      </c>
      <c r="G58" s="170">
        <f>'JLP(R)FP-Ril 4.razina '!G80</f>
        <v>0</v>
      </c>
      <c r="H58" s="170">
        <f>'JLP(R)FP-Ril 4.razina '!H80</f>
        <v>300</v>
      </c>
      <c r="I58" s="170">
        <f>'JLP(R)FP-Ril 4.razina '!I80</f>
        <v>0</v>
      </c>
      <c r="J58" s="170">
        <f>'JLP(R)FP-Ril 4.razina '!J80</f>
        <v>5000</v>
      </c>
      <c r="K58" s="170">
        <f>'JLP(R)FP-Ril 4.razina '!K80</f>
        <v>0</v>
      </c>
      <c r="L58" s="170"/>
      <c r="M58" s="170">
        <f>'JLP(R)FP-Ril 4.razina '!M80</f>
        <v>0</v>
      </c>
      <c r="N58" s="170">
        <f>'JLP(R)FP-Ril 4.razina '!N80</f>
        <v>0</v>
      </c>
      <c r="O58" s="170">
        <f>'JLP(R)FP-Ril 4.razina '!O80</f>
        <v>0</v>
      </c>
      <c r="P58" s="170">
        <f>'JLP(R)FP-Ril 4.razina '!Q80</f>
        <v>0</v>
      </c>
      <c r="Q58" s="170">
        <f>'JLP(R)FP-Ril 4.razina '!Q80</f>
        <v>0</v>
      </c>
      <c r="R58" s="170">
        <f>'JLP(R)FP-Ril 4.razina '!R80</f>
        <v>0</v>
      </c>
      <c r="S58" s="251">
        <f>'JLP(R)FP-Ril 4.razina '!S80</f>
        <v>19900</v>
      </c>
      <c r="T58" s="172">
        <f>'JLP(R)FP-Ril 4.razina '!T80</f>
        <v>6000</v>
      </c>
      <c r="U58" s="172">
        <f>'JLP(R)FP-Ril 4.razina '!V80</f>
        <v>6000</v>
      </c>
      <c r="V58" s="222">
        <f>SUM(V62:V63)</f>
        <v>0</v>
      </c>
      <c r="W58" s="237">
        <f>SUM(W62:W63)</f>
        <v>0</v>
      </c>
    </row>
    <row r="59" spans="1:23" ht="13.5" customHeight="1" thickBot="1">
      <c r="A59" s="528" t="s">
        <v>128</v>
      </c>
      <c r="B59" s="529"/>
      <c r="C59" s="219"/>
      <c r="D59" s="220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51"/>
      <c r="T59" s="221"/>
      <c r="U59" s="221"/>
      <c r="V59" s="223"/>
      <c r="W59" s="224"/>
    </row>
    <row r="60" spans="1:23" ht="48" customHeight="1" thickBot="1">
      <c r="A60" s="236"/>
      <c r="B60" s="244" t="s">
        <v>130</v>
      </c>
      <c r="C60" s="170"/>
      <c r="D60" s="171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251"/>
      <c r="T60" s="172"/>
      <c r="U60" s="172"/>
      <c r="V60" s="202"/>
      <c r="W60" s="229"/>
    </row>
    <row r="61" spans="1:23" ht="13.5" customHeight="1" thickBot="1">
      <c r="A61" s="207">
        <v>4</v>
      </c>
      <c r="B61" s="208"/>
      <c r="C61" s="209">
        <f>'JLP(R)FP-Ril 4.razina '!C83</f>
        <v>277200</v>
      </c>
      <c r="D61" s="209">
        <f aca="true" t="shared" si="6" ref="D61:U61">D62</f>
        <v>0</v>
      </c>
      <c r="E61" s="209">
        <f t="shared" si="6"/>
        <v>0</v>
      </c>
      <c r="F61" s="209">
        <f t="shared" si="6"/>
        <v>23300</v>
      </c>
      <c r="G61" s="209">
        <f t="shared" si="6"/>
        <v>-12290.95</v>
      </c>
      <c r="H61" s="209">
        <f t="shared" si="6"/>
        <v>0</v>
      </c>
      <c r="I61" s="209">
        <f t="shared" si="6"/>
        <v>0</v>
      </c>
      <c r="J61" s="209">
        <f t="shared" si="6"/>
        <v>80900</v>
      </c>
      <c r="K61" s="209">
        <f t="shared" si="6"/>
        <v>-29520</v>
      </c>
      <c r="L61" s="209">
        <f t="shared" si="6"/>
        <v>150000</v>
      </c>
      <c r="M61" s="209">
        <f t="shared" si="6"/>
        <v>-43000</v>
      </c>
      <c r="N61" s="209">
        <f t="shared" si="6"/>
        <v>0</v>
      </c>
      <c r="O61" s="209">
        <f t="shared" si="6"/>
        <v>23000</v>
      </c>
      <c r="P61" s="209">
        <f t="shared" si="6"/>
        <v>0</v>
      </c>
      <c r="Q61" s="209">
        <f t="shared" si="6"/>
        <v>0</v>
      </c>
      <c r="R61" s="209">
        <f t="shared" si="6"/>
        <v>0</v>
      </c>
      <c r="S61" s="209">
        <f>'JLP(R)FP-Ril 4.razina '!S83</f>
        <v>192389.05</v>
      </c>
      <c r="T61" s="209">
        <f t="shared" si="6"/>
        <v>176900</v>
      </c>
      <c r="U61" s="209">
        <f t="shared" si="6"/>
        <v>176900</v>
      </c>
      <c r="V61" s="202"/>
      <c r="W61" s="229"/>
    </row>
    <row r="62" spans="1:23" ht="38.25" customHeight="1" thickBot="1">
      <c r="A62" s="230">
        <v>42</v>
      </c>
      <c r="B62" s="203" t="s">
        <v>26</v>
      </c>
      <c r="C62" s="142">
        <f>SUM(C63:C65)</f>
        <v>277200</v>
      </c>
      <c r="D62" s="142">
        <f>SUM(D63:D64)</f>
        <v>0</v>
      </c>
      <c r="E62" s="142">
        <f aca="true" t="shared" si="7" ref="E62:M62">SUM(E63:E65)</f>
        <v>0</v>
      </c>
      <c r="F62" s="142">
        <f t="shared" si="7"/>
        <v>23300</v>
      </c>
      <c r="G62" s="142">
        <f t="shared" si="7"/>
        <v>-12290.95</v>
      </c>
      <c r="H62" s="142">
        <f t="shared" si="7"/>
        <v>0</v>
      </c>
      <c r="I62" s="142">
        <f>SUM(I63:I65)</f>
        <v>0</v>
      </c>
      <c r="J62" s="142">
        <f t="shared" si="7"/>
        <v>80900</v>
      </c>
      <c r="K62" s="142">
        <f>SUM(K63:K65)</f>
        <v>-29520</v>
      </c>
      <c r="L62" s="142">
        <f t="shared" si="7"/>
        <v>150000</v>
      </c>
      <c r="M62" s="142">
        <f t="shared" si="7"/>
        <v>-43000</v>
      </c>
      <c r="N62" s="142">
        <f>SUM(N63:N64)</f>
        <v>0</v>
      </c>
      <c r="O62" s="142">
        <f>SUM(O63:O64)</f>
        <v>23000</v>
      </c>
      <c r="P62" s="142">
        <f>SUM(P63:P65)</f>
        <v>0</v>
      </c>
      <c r="Q62" s="142">
        <f>SUM(Q63:Q64)</f>
        <v>0</v>
      </c>
      <c r="R62" s="142">
        <f>SUM(R63:R64)</f>
        <v>0</v>
      </c>
      <c r="S62" s="142">
        <f>SUM(S63:S65)</f>
        <v>192389.05</v>
      </c>
      <c r="T62" s="142">
        <f>SUM(T63:T65)</f>
        <v>176900</v>
      </c>
      <c r="U62" s="142">
        <f>SUM(U63:U65)</f>
        <v>176900</v>
      </c>
      <c r="V62" s="1"/>
      <c r="W62" s="231"/>
    </row>
    <row r="63" spans="1:23" ht="14.25" customHeight="1">
      <c r="A63" s="238">
        <v>422</v>
      </c>
      <c r="B63" s="62" t="s">
        <v>27</v>
      </c>
      <c r="C63" s="29">
        <f>'JLP(R)FP-Ril 4.razina '!C85</f>
        <v>252200</v>
      </c>
      <c r="D63" s="63">
        <f>'JLP(R)FP-Ril 4.razina '!D85</f>
        <v>0</v>
      </c>
      <c r="E63" s="63">
        <f>'JLP(R)FP-Ril 4.razina '!E85</f>
        <v>0</v>
      </c>
      <c r="F63" s="63">
        <f>'JLP(R)FP-Ril 4.razina '!F85</f>
        <v>18300</v>
      </c>
      <c r="G63" s="63">
        <f>'JLP(R)FP-Ril 4.razina '!G85</f>
        <v>-7290.95</v>
      </c>
      <c r="H63" s="63">
        <f>'JLP(R)FP-Ril 4.razina '!H85</f>
        <v>0</v>
      </c>
      <c r="I63" s="63"/>
      <c r="J63" s="63">
        <f>'JLP(R)FP-Ril 4.razina '!J85</f>
        <v>75900</v>
      </c>
      <c r="K63" s="63">
        <f>'JLP(R)FP-Ril 4.razina '!K85</f>
        <v>-27900</v>
      </c>
      <c r="L63" s="178">
        <f>'JLP(R)FP-Ril 4.razina '!L85</f>
        <v>135000</v>
      </c>
      <c r="M63" s="63">
        <f>'JLP(R)FP-Ril 4.razina '!M85</f>
        <v>-38000</v>
      </c>
      <c r="N63" s="63">
        <f>'JLP(R)FP-Ril 4.razina '!N85</f>
        <v>0</v>
      </c>
      <c r="O63" s="63">
        <f>'JLP(R)FP-Ril 4.razina '!O85</f>
        <v>23000</v>
      </c>
      <c r="P63" s="63">
        <f>'JLP(R)FP-Ril 4.razina '!P89</f>
        <v>0</v>
      </c>
      <c r="Q63" s="63">
        <f>'JLP(R)FP-Ril 4.razina '!Q85</f>
        <v>0</v>
      </c>
      <c r="R63" s="63">
        <f>'JLP(R)FP-Ril 4.razina '!R85</f>
        <v>0</v>
      </c>
      <c r="S63" s="251">
        <f>'JLP(R)FP-Ril 4.razina '!S85</f>
        <v>179009.05</v>
      </c>
      <c r="T63" s="34">
        <f>'JLP(R)FP-Ril 4.razina '!T85</f>
        <v>156900</v>
      </c>
      <c r="U63" s="34">
        <f>'JLP(R)FP-Ril 4.razina '!V85</f>
        <v>156900</v>
      </c>
      <c r="V63" s="1"/>
      <c r="W63" s="231"/>
    </row>
    <row r="64" spans="1:23" ht="14.25" customHeight="1">
      <c r="A64" s="233">
        <v>424</v>
      </c>
      <c r="B64" s="40" t="s">
        <v>28</v>
      </c>
      <c r="C64" s="29">
        <f>'JLP(R)FP-Ril 4.razina '!C91</f>
        <v>8000</v>
      </c>
      <c r="D64" s="31">
        <f>'JLP(R)FP-Ril 4.razina '!D91</f>
        <v>0</v>
      </c>
      <c r="E64" s="31">
        <f>'JLP(R)FP-Ril 4.razina '!E91</f>
        <v>0</v>
      </c>
      <c r="F64" s="31">
        <f>'JLP(R)FP-Ril 4.razina '!F91</f>
        <v>0</v>
      </c>
      <c r="G64" s="31">
        <f>'JLP(R)FP-Ril 4.razina '!G91</f>
        <v>0</v>
      </c>
      <c r="H64" s="31">
        <f>'JLP(R)FP-Ril 4.razina '!H91</f>
        <v>0</v>
      </c>
      <c r="I64" s="31"/>
      <c r="J64" s="31">
        <f>'JLP(R)FP-Ril 4.razina '!J91</f>
        <v>3000</v>
      </c>
      <c r="K64" s="31">
        <f>'JLP(R)FP-Ril 4.razina '!K91</f>
        <v>-1620</v>
      </c>
      <c r="L64" s="267">
        <f>'JLP(R)FP-Ril 4.razina '!L91</f>
        <v>5000</v>
      </c>
      <c r="M64" s="31">
        <f>'JLP(R)FP-Ril 4.razina '!M91</f>
        <v>0</v>
      </c>
      <c r="N64" s="31">
        <f>'JLP(R)FP-Ril 4.razina '!N91</f>
        <v>0</v>
      </c>
      <c r="O64" s="31">
        <f>'JLP(R)FP-Ril 4.razina '!O91</f>
        <v>0</v>
      </c>
      <c r="P64" s="31">
        <f>'JLP(R)FP-Ril 4.razina '!Q91</f>
        <v>0</v>
      </c>
      <c r="Q64" s="31">
        <f>'JLP(R)FP-Ril 4.razina '!Q91</f>
        <v>0</v>
      </c>
      <c r="R64" s="31">
        <f>'JLP(R)FP-Ril 4.razina '!R91</f>
        <v>0</v>
      </c>
      <c r="S64" s="251">
        <f>'JLP(R)FP-Ril 4.razina '!S91</f>
        <v>6380</v>
      </c>
      <c r="T64" s="42">
        <f>'JLP(R)FP-Ril 4.razina '!T91</f>
        <v>8000</v>
      </c>
      <c r="U64" s="42">
        <f>'JLP(R)FP-Ril 4.razina '!V91</f>
        <v>8000</v>
      </c>
      <c r="V64" s="1">
        <v>0</v>
      </c>
      <c r="W64" s="231">
        <v>0</v>
      </c>
    </row>
    <row r="65" spans="1:23" ht="14.25" customHeight="1">
      <c r="A65" s="233">
        <v>426</v>
      </c>
      <c r="B65" s="40" t="s">
        <v>35</v>
      </c>
      <c r="C65" s="29">
        <f>'JLP(R)FP-Ril 4.razina '!C93</f>
        <v>17000</v>
      </c>
      <c r="D65" s="31">
        <f>'JLP(R)FP-Ril 4.razina '!D93</f>
        <v>0</v>
      </c>
      <c r="E65" s="31">
        <f>'JLP(R)FP-Ril 4.razina '!E93</f>
        <v>0</v>
      </c>
      <c r="F65" s="31">
        <f>'JLP(R)FP-Ril 4.razina '!F93</f>
        <v>5000</v>
      </c>
      <c r="G65" s="31">
        <f>'JLP(R)FP-Ril 4.razina '!G93</f>
        <v>-5000</v>
      </c>
      <c r="H65" s="31">
        <f>'JLP(R)FP-Ril 4.razina '!H93</f>
        <v>0</v>
      </c>
      <c r="I65" s="31"/>
      <c r="J65" s="31">
        <f>'JLP(R)FP-Ril 4.razina '!J93</f>
        <v>2000</v>
      </c>
      <c r="K65" s="31">
        <f>'JLP(R)FP-Ril 4.razina '!K94</f>
        <v>0</v>
      </c>
      <c r="L65" s="267">
        <f>'JLP(R)FP-Ril 4.razina '!L93</f>
        <v>10000</v>
      </c>
      <c r="M65" s="31">
        <f>'JLP(R)FP-Ril 4.razina '!M93</f>
        <v>-5000</v>
      </c>
      <c r="N65" s="31">
        <f>'JLP(R)FP-Ril 4.razina '!N93</f>
        <v>0</v>
      </c>
      <c r="O65" s="31">
        <f>'JLP(R)FP-Ril 4.razina '!O93</f>
        <v>0</v>
      </c>
      <c r="P65" s="31">
        <f>'JLP(R)FP-Ril 4.razina '!Q93</f>
        <v>0</v>
      </c>
      <c r="Q65" s="31">
        <f>'JLP(R)FP-Ril 4.razina '!Q93</f>
        <v>0</v>
      </c>
      <c r="R65" s="31">
        <f>'JLP(R)FP-Ril 4.razina '!R93</f>
        <v>0</v>
      </c>
      <c r="S65" s="251">
        <f>'JLP(R)FP-Ril 4.razina '!S93</f>
        <v>7000</v>
      </c>
      <c r="T65" s="42">
        <f>'JLP(R)FP-Ril 4.razina '!T93</f>
        <v>12000</v>
      </c>
      <c r="U65" s="42">
        <f>'JLP(R)FP-Ril 4.razina '!V93</f>
        <v>12000</v>
      </c>
      <c r="V65" s="1"/>
      <c r="W65" s="231"/>
    </row>
    <row r="66" spans="1:23" ht="14.25" customHeight="1" thickBot="1">
      <c r="A66" s="239"/>
      <c r="B66" s="240" t="s">
        <v>30</v>
      </c>
      <c r="C66" s="241">
        <f>C62+C57+C51+C47</f>
        <v>5093407</v>
      </c>
      <c r="D66" s="241">
        <f>D47+D51+D57+D62</f>
        <v>4338707</v>
      </c>
      <c r="E66" s="276">
        <f aca="true" t="shared" si="8" ref="E66:K66">E62+E57+E51+E47</f>
        <v>0</v>
      </c>
      <c r="F66" s="241">
        <f t="shared" si="8"/>
        <v>332400</v>
      </c>
      <c r="G66" s="276">
        <f t="shared" si="8"/>
        <v>0</v>
      </c>
      <c r="H66" s="241">
        <f t="shared" si="8"/>
        <v>300</v>
      </c>
      <c r="I66" s="276">
        <f>I62+I57+I51+I47</f>
        <v>0</v>
      </c>
      <c r="J66" s="241">
        <f t="shared" si="8"/>
        <v>239000</v>
      </c>
      <c r="K66" s="276">
        <f t="shared" si="8"/>
        <v>0</v>
      </c>
      <c r="L66" s="403">
        <f>L47+L51+L57+L62</f>
        <v>150000</v>
      </c>
      <c r="M66" s="276">
        <f>M62+M57+M51+M47</f>
        <v>0</v>
      </c>
      <c r="N66" s="241">
        <f aca="true" t="shared" si="9" ref="N66:T66">N47+N51+N57+N62</f>
        <v>10000</v>
      </c>
      <c r="O66" s="241">
        <f t="shared" si="9"/>
        <v>23000</v>
      </c>
      <c r="P66" s="276">
        <f>P62+P57+P51+P47</f>
        <v>0</v>
      </c>
      <c r="Q66" s="241">
        <f t="shared" si="9"/>
        <v>0</v>
      </c>
      <c r="R66" s="241">
        <f t="shared" si="9"/>
        <v>0</v>
      </c>
      <c r="S66" s="405">
        <f t="shared" si="9"/>
        <v>5093407</v>
      </c>
      <c r="T66" s="241">
        <f t="shared" si="9"/>
        <v>4618700</v>
      </c>
      <c r="U66" s="241">
        <f>U62+U57+U51+U47</f>
        <v>4618300</v>
      </c>
      <c r="V66" s="242">
        <v>0</v>
      </c>
      <c r="W66" s="243">
        <v>0</v>
      </c>
    </row>
    <row r="67" spans="1:16" ht="14.25" customHeight="1">
      <c r="A67" s="111"/>
      <c r="B67" s="112"/>
      <c r="C67" s="112"/>
      <c r="D67" s="112"/>
      <c r="E67" s="112"/>
      <c r="F67" s="113"/>
      <c r="G67" s="113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1:18" ht="15.75">
      <c r="A68" s="43" t="s">
        <v>11</v>
      </c>
      <c r="B68" s="44"/>
      <c r="C68" s="44"/>
      <c r="D68" s="44"/>
      <c r="E68" s="44"/>
      <c r="F68" s="45"/>
      <c r="G68" s="45"/>
      <c r="H68" s="46" t="s">
        <v>12</v>
      </c>
      <c r="I68" s="46" t="s">
        <v>222</v>
      </c>
      <c r="J68" s="47"/>
      <c r="K68" s="47"/>
      <c r="L68" s="45"/>
      <c r="M68" s="45"/>
      <c r="N68" s="114"/>
      <c r="O68" s="114"/>
      <c r="P68" s="114"/>
      <c r="Q68" s="114"/>
      <c r="R68" s="114"/>
    </row>
    <row r="69" spans="1:18" ht="15.75">
      <c r="A69" s="51"/>
      <c r="B69" s="48"/>
      <c r="C69" s="48"/>
      <c r="D69" s="48"/>
      <c r="E69" s="48"/>
      <c r="F69" s="49"/>
      <c r="G69" s="49"/>
      <c r="H69" s="49"/>
      <c r="I69" s="50"/>
      <c r="J69" s="49"/>
      <c r="K69" s="49"/>
      <c r="L69" s="49"/>
      <c r="M69" s="49"/>
      <c r="N69" s="46" t="s">
        <v>13</v>
      </c>
      <c r="O69" s="46"/>
      <c r="P69" s="46"/>
      <c r="Q69" s="46"/>
      <c r="R69" s="86" t="s">
        <v>74</v>
      </c>
    </row>
    <row r="70" spans="1:18" ht="15.75">
      <c r="A70" s="182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59"/>
      <c r="R70" s="459"/>
    </row>
    <row r="71" spans="1:29" ht="15.75">
      <c r="A71" s="2"/>
      <c r="B71" s="3"/>
      <c r="C71" s="3"/>
      <c r="D71" s="3"/>
      <c r="E71" s="3"/>
      <c r="F71" s="5"/>
      <c r="G71" s="5"/>
      <c r="H71" s="4"/>
      <c r="I71" s="4"/>
      <c r="J71" s="4"/>
      <c r="K71" s="4"/>
      <c r="L71" s="5"/>
      <c r="M71" s="5"/>
      <c r="N71" s="49"/>
      <c r="O71" s="49"/>
      <c r="P71" s="49"/>
      <c r="Q71" s="460"/>
      <c r="R71" s="460"/>
      <c r="AB71" s="525"/>
      <c r="AC71" s="525"/>
    </row>
    <row r="72" spans="14:19" ht="15.75">
      <c r="N72" s="5"/>
      <c r="O72" s="5"/>
      <c r="P72" s="5"/>
      <c r="Q72" s="509" t="s">
        <v>75</v>
      </c>
      <c r="R72" s="509"/>
      <c r="S72" s="509"/>
    </row>
    <row r="73" spans="1:2" ht="15.75">
      <c r="A73" s="540" t="s">
        <v>217</v>
      </c>
      <c r="B73" s="540"/>
    </row>
    <row r="74" spans="1:2" ht="15.75">
      <c r="A74" s="540" t="s">
        <v>227</v>
      </c>
      <c r="B74" s="540"/>
    </row>
  </sheetData>
  <sheetProtection/>
  <mergeCells count="22">
    <mergeCell ref="A73:B73"/>
    <mergeCell ref="A74:B74"/>
    <mergeCell ref="J15:O15"/>
    <mergeCell ref="J13:O13"/>
    <mergeCell ref="R13:U13"/>
    <mergeCell ref="R15:U15"/>
    <mergeCell ref="Q72:S72"/>
    <mergeCell ref="A1:H1"/>
    <mergeCell ref="J7:O7"/>
    <mergeCell ref="J8:O8"/>
    <mergeCell ref="J12:O12"/>
    <mergeCell ref="A2:U2"/>
    <mergeCell ref="R12:U12"/>
    <mergeCell ref="AB71:AC71"/>
    <mergeCell ref="A44:B44"/>
    <mergeCell ref="A59:B59"/>
    <mergeCell ref="B3:D3"/>
    <mergeCell ref="R7:U7"/>
    <mergeCell ref="R8:U8"/>
    <mergeCell ref="R9:U9"/>
    <mergeCell ref="R10:U10"/>
    <mergeCell ref="R11:U11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37.8515625" style="0" customWidth="1"/>
    <col min="2" max="3" width="12.7109375" style="0" customWidth="1"/>
    <col min="6" max="7" width="11.7109375" style="0" customWidth="1"/>
    <col min="8" max="9" width="11.8515625" style="0" customWidth="1"/>
    <col min="10" max="11" width="11.421875" style="0" customWidth="1"/>
    <col min="12" max="12" width="16.140625" style="0" customWidth="1"/>
    <col min="13" max="13" width="11.421875" style="0" customWidth="1"/>
    <col min="14" max="15" width="13.57421875" style="0" customWidth="1"/>
    <col min="16" max="16" width="19.7109375" style="0" customWidth="1"/>
  </cols>
  <sheetData>
    <row r="1" spans="1:16" ht="13.5" customHeight="1" thickBot="1">
      <c r="A1" s="70" t="s">
        <v>44</v>
      </c>
      <c r="N1" s="71" t="s">
        <v>45</v>
      </c>
      <c r="O1" s="260"/>
      <c r="P1" s="72"/>
    </row>
    <row r="2" spans="1:16" ht="21" thickBot="1">
      <c r="A2" s="377" t="s">
        <v>219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3.5" thickBot="1">
      <c r="A3" s="73" t="s">
        <v>46</v>
      </c>
      <c r="B3" s="542" t="s">
        <v>144</v>
      </c>
      <c r="C3" s="543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5"/>
    </row>
    <row r="4" spans="1:16" ht="14.25" customHeight="1">
      <c r="A4" s="74" t="s">
        <v>47</v>
      </c>
      <c r="B4" s="546" t="s">
        <v>9</v>
      </c>
      <c r="C4" s="554" t="s">
        <v>140</v>
      </c>
      <c r="D4" s="548" t="s">
        <v>48</v>
      </c>
      <c r="E4" s="554" t="s">
        <v>140</v>
      </c>
      <c r="F4" s="548" t="s">
        <v>8</v>
      </c>
      <c r="G4" s="554" t="s">
        <v>140</v>
      </c>
      <c r="H4" s="550" t="s">
        <v>14</v>
      </c>
      <c r="I4" s="554" t="s">
        <v>140</v>
      </c>
      <c r="J4" s="564" t="s">
        <v>146</v>
      </c>
      <c r="K4" s="554" t="s">
        <v>140</v>
      </c>
      <c r="L4" s="550" t="s">
        <v>49</v>
      </c>
      <c r="M4" s="554" t="s">
        <v>140</v>
      </c>
      <c r="N4" s="550" t="s">
        <v>10</v>
      </c>
      <c r="O4" s="559" t="s">
        <v>50</v>
      </c>
      <c r="P4" s="552" t="s">
        <v>139</v>
      </c>
    </row>
    <row r="5" spans="1:16" ht="111" customHeight="1" thickBot="1">
      <c r="A5" s="75" t="s">
        <v>51</v>
      </c>
      <c r="B5" s="547"/>
      <c r="C5" s="555"/>
      <c r="D5" s="549"/>
      <c r="E5" s="555"/>
      <c r="F5" s="549"/>
      <c r="G5" s="555"/>
      <c r="H5" s="551"/>
      <c r="I5" s="555"/>
      <c r="J5" s="565"/>
      <c r="K5" s="555"/>
      <c r="L5" s="551"/>
      <c r="M5" s="555"/>
      <c r="N5" s="551"/>
      <c r="O5" s="560"/>
      <c r="P5" s="553"/>
    </row>
    <row r="6" spans="1:16" ht="33" customHeight="1">
      <c r="A6" s="133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261"/>
      <c r="P6" s="78">
        <f>SUM(B6:O6)</f>
        <v>0</v>
      </c>
    </row>
    <row r="7" spans="1:16" ht="29.25" customHeight="1">
      <c r="A7" s="76" t="s">
        <v>78</v>
      </c>
      <c r="B7" s="77"/>
      <c r="C7" s="77"/>
      <c r="D7" s="77"/>
      <c r="E7" s="77"/>
      <c r="F7" s="77"/>
      <c r="G7" s="77"/>
      <c r="I7" s="188"/>
      <c r="J7" s="77"/>
      <c r="K7" s="77"/>
      <c r="L7" s="77"/>
      <c r="M7" s="77"/>
      <c r="N7" s="77"/>
      <c r="O7" s="261"/>
      <c r="P7" s="78">
        <f aca="true" t="shared" si="0" ref="P7:P15">SUM(B7:O7)</f>
        <v>0</v>
      </c>
    </row>
    <row r="8" spans="1:16" ht="29.25" customHeight="1">
      <c r="A8" s="76" t="s">
        <v>124</v>
      </c>
      <c r="B8" s="77"/>
      <c r="C8" s="77"/>
      <c r="D8" s="77"/>
      <c r="E8" s="77"/>
      <c r="F8" s="77"/>
      <c r="G8" s="77"/>
      <c r="H8" s="77">
        <f>'JLP(R)FP-Ril'!D66</f>
        <v>4338707</v>
      </c>
      <c r="I8" s="77">
        <f>'JLP(R)FP-Ril 4.razina '!E95</f>
        <v>0</v>
      </c>
      <c r="J8" s="77"/>
      <c r="K8" s="77"/>
      <c r="L8" s="77"/>
      <c r="M8" s="77"/>
      <c r="N8" s="77"/>
      <c r="O8" s="261"/>
      <c r="P8" s="78">
        <f t="shared" si="0"/>
        <v>4338707</v>
      </c>
    </row>
    <row r="9" spans="1:16" ht="29.25" customHeight="1">
      <c r="A9" s="76" t="s">
        <v>141</v>
      </c>
      <c r="B9" s="77"/>
      <c r="C9" s="77"/>
      <c r="D9" s="77"/>
      <c r="E9" s="77"/>
      <c r="F9" s="77"/>
      <c r="G9" s="77"/>
      <c r="H9" s="77">
        <f>'JLP(R)FP-Ril'!N66</f>
        <v>10000</v>
      </c>
      <c r="I9" s="77"/>
      <c r="J9" s="77"/>
      <c r="K9" s="77"/>
      <c r="L9" s="77"/>
      <c r="M9" s="77"/>
      <c r="N9" s="77"/>
      <c r="O9" s="261"/>
      <c r="P9" s="78">
        <f t="shared" si="0"/>
        <v>10000</v>
      </c>
    </row>
    <row r="10" spans="1:16" ht="29.25" customHeight="1">
      <c r="A10" s="264" t="s">
        <v>143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261"/>
      <c r="P10" s="78">
        <f t="shared" si="0"/>
        <v>0</v>
      </c>
    </row>
    <row r="11" spans="1:16" ht="29.25" customHeight="1">
      <c r="A11" s="76" t="s">
        <v>61</v>
      </c>
      <c r="B11" s="77"/>
      <c r="C11" s="77"/>
      <c r="D11" s="77">
        <f>'JLP(R)FP-Ril 4.razina '!B11</f>
        <v>300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261"/>
      <c r="P11" s="78">
        <f t="shared" si="0"/>
        <v>300</v>
      </c>
    </row>
    <row r="12" spans="1:16" ht="29.25" customHeight="1">
      <c r="A12" s="76" t="s">
        <v>52</v>
      </c>
      <c r="B12" s="77"/>
      <c r="C12" s="77"/>
      <c r="D12" s="77"/>
      <c r="E12" s="77"/>
      <c r="F12" s="77">
        <f>'JLP(R)FP-Ril 4.razina '!J95</f>
        <v>239000</v>
      </c>
      <c r="G12" s="77">
        <f>'JLP(R)FP-Ril 4.razina '!K95</f>
        <v>0</v>
      </c>
      <c r="H12" s="77"/>
      <c r="I12" s="77"/>
      <c r="J12" s="77"/>
      <c r="K12" s="77"/>
      <c r="L12" s="77"/>
      <c r="M12" s="77"/>
      <c r="N12" s="77"/>
      <c r="O12" s="261"/>
      <c r="P12" s="78">
        <f t="shared" si="0"/>
        <v>239000</v>
      </c>
    </row>
    <row r="13" spans="1:16" ht="28.5" customHeight="1">
      <c r="A13" s="76" t="s">
        <v>53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>
        <f>'JLP(R)FP-Ril'!O66</f>
        <v>23000</v>
      </c>
      <c r="M13" s="77">
        <f>'JLP(R)FP-Ril 4.razina '!P95</f>
        <v>0</v>
      </c>
      <c r="N13" s="77"/>
      <c r="O13" s="261"/>
      <c r="P13" s="78">
        <f t="shared" si="0"/>
        <v>23000</v>
      </c>
    </row>
    <row r="14" spans="1:16" ht="25.5" customHeight="1">
      <c r="A14" s="79" t="s">
        <v>54</v>
      </c>
      <c r="B14" s="77">
        <f>'JLP(R)FP-Ril'!F66</f>
        <v>332400</v>
      </c>
      <c r="C14" s="77">
        <f>'JLP(R)FP-Ril 4.razina '!G95</f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261"/>
      <c r="P14" s="78">
        <f t="shared" si="0"/>
        <v>332400</v>
      </c>
    </row>
    <row r="15" spans="1:16" ht="18" customHeight="1">
      <c r="A15" s="80" t="s">
        <v>148</v>
      </c>
      <c r="B15" s="77"/>
      <c r="C15" s="77"/>
      <c r="D15" s="77"/>
      <c r="E15" s="77"/>
      <c r="F15" s="77"/>
      <c r="G15" s="77"/>
      <c r="H15" s="77"/>
      <c r="I15" s="77"/>
      <c r="J15" s="77">
        <f>'JLP(R)FP-Ril 4.razina '!L95</f>
        <v>150000</v>
      </c>
      <c r="K15" s="77">
        <f>'JLP(R)FP-Ril 4.razina '!M95</f>
        <v>0</v>
      </c>
      <c r="L15" s="77"/>
      <c r="M15" s="77"/>
      <c r="N15" s="77"/>
      <c r="O15" s="261"/>
      <c r="P15" s="78">
        <f t="shared" si="0"/>
        <v>150000</v>
      </c>
    </row>
    <row r="16" spans="1:16" ht="17.25" customHeight="1">
      <c r="A16" s="91" t="s">
        <v>55</v>
      </c>
      <c r="B16" s="92">
        <f>SUM(B6:B15)</f>
        <v>332400</v>
      </c>
      <c r="C16" s="414">
        <f>SUM(C6:C15)</f>
        <v>0</v>
      </c>
      <c r="D16" s="92">
        <f aca="true" t="shared" si="1" ref="D16:P16">SUM(D6:D15)</f>
        <v>300</v>
      </c>
      <c r="E16" s="414">
        <f>'JLP(R)FP-Ril 4.razina '!I95</f>
        <v>0</v>
      </c>
      <c r="F16" s="92">
        <f t="shared" si="1"/>
        <v>239000</v>
      </c>
      <c r="G16" s="414">
        <f>SUM(G6:G15)</f>
        <v>0</v>
      </c>
      <c r="H16" s="92">
        <f t="shared" si="1"/>
        <v>4348707</v>
      </c>
      <c r="I16" s="414">
        <f>SUM(I6:I15)</f>
        <v>0</v>
      </c>
      <c r="J16" s="413">
        <f t="shared" si="1"/>
        <v>150000</v>
      </c>
      <c r="K16" s="414">
        <f>SUM(K6:K15)</f>
        <v>0</v>
      </c>
      <c r="L16" s="92">
        <f t="shared" si="1"/>
        <v>23000</v>
      </c>
      <c r="M16" s="414">
        <f>SUM(M6:M15)</f>
        <v>0</v>
      </c>
      <c r="N16" s="92">
        <f t="shared" si="1"/>
        <v>0</v>
      </c>
      <c r="O16" s="92">
        <f t="shared" si="1"/>
        <v>0</v>
      </c>
      <c r="P16" s="412">
        <f t="shared" si="1"/>
        <v>5093407</v>
      </c>
    </row>
    <row r="17" spans="1:16" ht="35.25" customHeight="1" thickBot="1">
      <c r="A17" s="81" t="s">
        <v>203</v>
      </c>
      <c r="B17" s="561">
        <f>B16+D16+F16+H16+L16+N16+O16+J16</f>
        <v>5093407</v>
      </c>
      <c r="C17" s="562"/>
      <c r="D17" s="562"/>
      <c r="E17" s="562"/>
      <c r="F17" s="562"/>
      <c r="G17" s="458"/>
      <c r="H17" s="262" t="s">
        <v>142</v>
      </c>
      <c r="I17" s="262"/>
      <c r="J17" s="262"/>
      <c r="K17" s="262"/>
      <c r="L17" s="262">
        <f>C16+K16+I16+M16</f>
        <v>0</v>
      </c>
      <c r="M17" s="262"/>
      <c r="N17" s="563" t="s">
        <v>213</v>
      </c>
      <c r="O17" s="563"/>
      <c r="P17" s="277">
        <f>B17+L17</f>
        <v>5093407</v>
      </c>
    </row>
    <row r="18" spans="1:16" ht="15">
      <c r="A18" s="82" t="s">
        <v>56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6.5" customHeight="1">
      <c r="A19" s="84" t="s">
        <v>204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28.5" customHeight="1">
      <c r="A20" s="116" t="s">
        <v>57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28.5" customHeight="1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8" ht="15">
      <c r="A22" s="43" t="s">
        <v>11</v>
      </c>
      <c r="B22" s="85"/>
      <c r="C22" s="85"/>
      <c r="D22" s="86" t="s">
        <v>12</v>
      </c>
      <c r="E22" s="86" t="s">
        <v>222</v>
      </c>
      <c r="F22" s="86"/>
      <c r="G22" s="86"/>
      <c r="H22" s="46"/>
      <c r="I22" s="46"/>
      <c r="J22" s="46"/>
      <c r="K22" s="46"/>
      <c r="L22" s="46"/>
      <c r="M22" s="46"/>
      <c r="N22" s="508" t="s">
        <v>74</v>
      </c>
      <c r="O22" s="508"/>
      <c r="P22" s="508"/>
      <c r="Q22" s="86"/>
      <c r="R22" s="86"/>
    </row>
    <row r="23" spans="1:18" ht="15" customHeight="1">
      <c r="A23" s="87"/>
      <c r="B23" s="85"/>
      <c r="C23" s="85"/>
      <c r="D23" s="49"/>
      <c r="E23" s="279"/>
      <c r="F23" s="88"/>
      <c r="G23" s="88"/>
      <c r="H23" s="45" t="s">
        <v>13</v>
      </c>
      <c r="I23" s="45"/>
      <c r="J23" s="45"/>
      <c r="K23" s="45"/>
      <c r="L23" s="45"/>
      <c r="M23" s="45"/>
      <c r="N23" s="557"/>
      <c r="O23" s="557"/>
      <c r="P23" s="557"/>
      <c r="Q23" s="124"/>
      <c r="R23" s="124"/>
    </row>
    <row r="24" spans="1:18" ht="12.75">
      <c r="A24" s="89" t="s">
        <v>31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558"/>
      <c r="O24" s="558"/>
      <c r="P24" s="558"/>
      <c r="Q24" s="124"/>
      <c r="R24" s="123"/>
    </row>
    <row r="25" spans="1:16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556" t="s">
        <v>76</v>
      </c>
      <c r="O25" s="556"/>
      <c r="P25" s="556"/>
    </row>
  </sheetData>
  <sheetProtection/>
  <mergeCells count="22">
    <mergeCell ref="B17:F17"/>
    <mergeCell ref="N17:O17"/>
    <mergeCell ref="C4:C5"/>
    <mergeCell ref="E4:E5"/>
    <mergeCell ref="G4:G5"/>
    <mergeCell ref="J4:J5"/>
    <mergeCell ref="L4:L5"/>
    <mergeCell ref="K4:K5"/>
    <mergeCell ref="N25:P25"/>
    <mergeCell ref="N22:P22"/>
    <mergeCell ref="N23:P23"/>
    <mergeCell ref="N24:P24"/>
    <mergeCell ref="O4:O5"/>
    <mergeCell ref="N4:N5"/>
    <mergeCell ref="B3:P3"/>
    <mergeCell ref="B4:B5"/>
    <mergeCell ref="D4:D5"/>
    <mergeCell ref="F4:F5"/>
    <mergeCell ref="H4:H5"/>
    <mergeCell ref="P4:P5"/>
    <mergeCell ref="M4:M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7">
      <selection activeCell="H24" sqref="H24:H25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99" t="s">
        <v>58</v>
      </c>
      <c r="B1" s="99"/>
      <c r="C1" s="99"/>
      <c r="D1" s="100"/>
      <c r="E1" s="93"/>
      <c r="M1" s="568" t="s">
        <v>59</v>
      </c>
      <c r="N1" s="569"/>
      <c r="O1" s="570"/>
    </row>
    <row r="2" spans="1:15" ht="21" thickBot="1">
      <c r="A2" s="571" t="s">
        <v>205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</row>
    <row r="3" spans="1:15" ht="13.5" thickBot="1">
      <c r="A3" s="101" t="s">
        <v>46</v>
      </c>
      <c r="B3" s="572" t="s">
        <v>192</v>
      </c>
      <c r="C3" s="573"/>
      <c r="D3" s="573"/>
      <c r="E3" s="573"/>
      <c r="F3" s="573"/>
      <c r="G3" s="573"/>
      <c r="H3" s="574"/>
      <c r="I3" s="575" t="s">
        <v>208</v>
      </c>
      <c r="J3" s="573"/>
      <c r="K3" s="573"/>
      <c r="L3" s="573"/>
      <c r="M3" s="573"/>
      <c r="N3" s="573"/>
      <c r="O3" s="574"/>
    </row>
    <row r="4" spans="1:15" ht="22.5">
      <c r="A4" s="102" t="s">
        <v>62</v>
      </c>
      <c r="B4" s="576" t="s">
        <v>9</v>
      </c>
      <c r="C4" s="578" t="s">
        <v>48</v>
      </c>
      <c r="D4" s="578" t="s">
        <v>8</v>
      </c>
      <c r="E4" s="578" t="s">
        <v>14</v>
      </c>
      <c r="F4" s="591" t="s">
        <v>49</v>
      </c>
      <c r="G4" s="578" t="s">
        <v>10</v>
      </c>
      <c r="H4" s="581" t="s">
        <v>50</v>
      </c>
      <c r="I4" s="593" t="s">
        <v>9</v>
      </c>
      <c r="J4" s="578" t="s">
        <v>48</v>
      </c>
      <c r="K4" s="578" t="s">
        <v>8</v>
      </c>
      <c r="L4" s="578" t="s">
        <v>14</v>
      </c>
      <c r="M4" s="591" t="s">
        <v>49</v>
      </c>
      <c r="N4" s="578" t="s">
        <v>10</v>
      </c>
      <c r="O4" s="581" t="s">
        <v>50</v>
      </c>
    </row>
    <row r="5" spans="1:15" ht="66.75" customHeight="1" thickBot="1">
      <c r="A5" s="103" t="s">
        <v>63</v>
      </c>
      <c r="B5" s="577"/>
      <c r="C5" s="579"/>
      <c r="D5" s="580"/>
      <c r="E5" s="579"/>
      <c r="F5" s="592"/>
      <c r="G5" s="579"/>
      <c r="H5" s="582"/>
      <c r="I5" s="594"/>
      <c r="J5" s="579"/>
      <c r="K5" s="580"/>
      <c r="L5" s="579"/>
      <c r="M5" s="592"/>
      <c r="N5" s="579"/>
      <c r="O5" s="583"/>
    </row>
    <row r="6" spans="1:15" s="194" customFormat="1" ht="48.75" customHeight="1" thickBot="1">
      <c r="A6" s="119" t="s">
        <v>71</v>
      </c>
      <c r="B6" s="189"/>
      <c r="C6" s="190"/>
      <c r="D6" s="191"/>
      <c r="E6" s="190">
        <f>'JLP(R)FP-Ril 4.razina '!E14</f>
        <v>15000</v>
      </c>
      <c r="F6" s="190"/>
      <c r="G6" s="192"/>
      <c r="H6" s="193"/>
      <c r="I6" s="189"/>
      <c r="J6" s="190"/>
      <c r="K6" s="191"/>
      <c r="L6" s="190">
        <f>'JLP(R)FP-Ril 4.razina '!F14</f>
        <v>15000</v>
      </c>
      <c r="M6" s="190"/>
      <c r="N6" s="192"/>
      <c r="O6" s="193"/>
    </row>
    <row r="7" spans="1:15" s="194" customFormat="1" ht="48.75" customHeight="1" thickBot="1">
      <c r="A7" s="195" t="s">
        <v>123</v>
      </c>
      <c r="B7" s="190"/>
      <c r="C7" s="190"/>
      <c r="D7" s="196"/>
      <c r="E7" s="190">
        <f>'JLP(R)FP-Ril 4.razina '!E10</f>
        <v>4017000</v>
      </c>
      <c r="F7" s="190"/>
      <c r="G7" s="192"/>
      <c r="H7" s="193"/>
      <c r="I7" s="190"/>
      <c r="J7" s="190"/>
      <c r="K7" s="196"/>
      <c r="L7" s="190">
        <f>'JLP(R)FP-Ril 4.razina '!F10</f>
        <v>4017000</v>
      </c>
      <c r="M7" s="190"/>
      <c r="N7" s="192"/>
      <c r="O7" s="193"/>
    </row>
    <row r="8" spans="1:15" ht="41.25" customHeight="1" thickBot="1">
      <c r="A8" s="195" t="s">
        <v>64</v>
      </c>
      <c r="B8" s="106"/>
      <c r="C8" s="106">
        <f>'JLP(R)FP-Ril 4.razina '!E11</f>
        <v>300</v>
      </c>
      <c r="D8" s="197"/>
      <c r="E8" s="106"/>
      <c r="F8" s="106"/>
      <c r="G8" s="107"/>
      <c r="H8" s="108"/>
      <c r="I8" s="106"/>
      <c r="J8" s="106">
        <f>'JLP(R)FP-Ril 4.razina '!E11</f>
        <v>300</v>
      </c>
      <c r="K8" s="197"/>
      <c r="L8" s="106"/>
      <c r="M8" s="106"/>
      <c r="N8" s="107"/>
      <c r="O8" s="108"/>
    </row>
    <row r="9" spans="1:15" ht="46.5" customHeight="1">
      <c r="A9" s="104" t="s">
        <v>65</v>
      </c>
      <c r="B9" s="105"/>
      <c r="C9" s="106"/>
      <c r="D9" s="106">
        <f>'JLP(R)FP-Ril 4.razina '!D12</f>
        <v>239000</v>
      </c>
      <c r="E9" s="106"/>
      <c r="F9" s="106"/>
      <c r="G9" s="107"/>
      <c r="H9" s="108"/>
      <c r="I9" s="105"/>
      <c r="J9" s="106"/>
      <c r="K9" s="106">
        <f>'JLP(R)FP-Ril 4.razina '!F12</f>
        <v>228600</v>
      </c>
      <c r="L9" s="106"/>
      <c r="M9" s="106"/>
      <c r="N9" s="107"/>
      <c r="O9" s="108"/>
    </row>
    <row r="10" spans="1:15" ht="52.5" customHeight="1">
      <c r="A10" s="120" t="s">
        <v>72</v>
      </c>
      <c r="B10" s="105"/>
      <c r="C10" s="106"/>
      <c r="D10" s="106"/>
      <c r="E10" s="106"/>
      <c r="F10" s="106">
        <f>'JLP(R)FP-Ril'!F13</f>
        <v>10000</v>
      </c>
      <c r="G10" s="107"/>
      <c r="H10" s="108"/>
      <c r="I10" s="105"/>
      <c r="J10" s="106"/>
      <c r="K10" s="106"/>
      <c r="L10" s="106"/>
      <c r="M10" s="106">
        <f>'JLP(R)FP-Ril 4.razina '!F13</f>
        <v>10000</v>
      </c>
      <c r="N10" s="107"/>
      <c r="O10" s="108"/>
    </row>
    <row r="11" spans="1:15" ht="38.25" customHeight="1">
      <c r="A11" s="109" t="s">
        <v>66</v>
      </c>
      <c r="B11" s="105">
        <f>'JLP(R)FP-Ril 4.razina '!E9</f>
        <v>337400</v>
      </c>
      <c r="C11" s="106"/>
      <c r="D11" s="106"/>
      <c r="E11" s="106"/>
      <c r="F11" s="106"/>
      <c r="G11" s="107"/>
      <c r="H11" s="108"/>
      <c r="I11" s="105">
        <f>'JLP(R)FP-Ril 4.razina '!F9</f>
        <v>347400</v>
      </c>
      <c r="J11" s="106"/>
      <c r="K11" s="106"/>
      <c r="L11" s="106"/>
      <c r="M11" s="106"/>
      <c r="N11" s="107"/>
      <c r="O11" s="108"/>
    </row>
    <row r="12" spans="1:15" ht="23.25" customHeight="1">
      <c r="A12" s="110" t="s">
        <v>55</v>
      </c>
      <c r="B12" s="211">
        <f aca="true" t="shared" si="0" ref="B12:N12">SUM(B6:B11)</f>
        <v>337400</v>
      </c>
      <c r="C12" s="212">
        <f t="shared" si="0"/>
        <v>300</v>
      </c>
      <c r="D12" s="212">
        <f t="shared" si="0"/>
        <v>239000</v>
      </c>
      <c r="E12" s="212">
        <f t="shared" si="0"/>
        <v>4032000</v>
      </c>
      <c r="F12" s="212">
        <f t="shared" si="0"/>
        <v>10000</v>
      </c>
      <c r="G12" s="212">
        <f t="shared" si="0"/>
        <v>0</v>
      </c>
      <c r="H12" s="213">
        <f t="shared" si="0"/>
        <v>0</v>
      </c>
      <c r="I12" s="211">
        <f t="shared" si="0"/>
        <v>347400</v>
      </c>
      <c r="J12" s="212">
        <f t="shared" si="0"/>
        <v>300</v>
      </c>
      <c r="K12" s="212">
        <f t="shared" si="0"/>
        <v>228600</v>
      </c>
      <c r="L12" s="212">
        <f t="shared" si="0"/>
        <v>4032000</v>
      </c>
      <c r="M12" s="212">
        <f t="shared" si="0"/>
        <v>10000</v>
      </c>
      <c r="N12" s="212">
        <f t="shared" si="0"/>
        <v>0</v>
      </c>
      <c r="O12" s="214"/>
    </row>
    <row r="13" spans="1:15" ht="52.5" customHeight="1" thickBot="1">
      <c r="A13" s="210" t="s">
        <v>206</v>
      </c>
      <c r="B13" s="584">
        <f>SUM(B12:H12)</f>
        <v>4618700</v>
      </c>
      <c r="C13" s="585"/>
      <c r="D13" s="585"/>
      <c r="E13" s="585"/>
      <c r="F13" s="585"/>
      <c r="G13" s="585"/>
      <c r="H13" s="586"/>
      <c r="I13" s="584">
        <f>SUM(I12:O12)</f>
        <v>4618300</v>
      </c>
      <c r="J13" s="584"/>
      <c r="K13" s="584"/>
      <c r="L13" s="584"/>
      <c r="M13" s="584"/>
      <c r="N13" s="584"/>
      <c r="O13" s="587"/>
    </row>
    <row r="14" spans="1:15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12.75">
      <c r="A15" s="95" t="s">
        <v>56</v>
      </c>
      <c r="B15" s="96"/>
      <c r="C15" s="96"/>
      <c r="D15" s="96"/>
      <c r="E15" s="96"/>
      <c r="F15" s="96"/>
      <c r="G15" s="96"/>
      <c r="H15" s="96"/>
      <c r="I15" s="94"/>
      <c r="J15" s="94"/>
      <c r="K15" s="94"/>
      <c r="L15" s="94"/>
      <c r="M15" s="94"/>
      <c r="N15" s="94"/>
      <c r="O15" s="94"/>
    </row>
    <row r="16" spans="1:15" ht="12.75">
      <c r="A16" s="97" t="s">
        <v>207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12.75">
      <c r="A17" s="588" t="s">
        <v>60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</row>
    <row r="18" spans="1:15" ht="12.7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12.7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12.75">
      <c r="A20" s="43" t="s">
        <v>11</v>
      </c>
      <c r="B20" s="44"/>
      <c r="C20" s="45"/>
      <c r="E20" s="46" t="s">
        <v>12</v>
      </c>
      <c r="F20" s="46" t="s">
        <v>222</v>
      </c>
      <c r="G20" s="46"/>
      <c r="H20" s="46" t="s">
        <v>13</v>
      </c>
      <c r="I20" s="46"/>
      <c r="J20" s="45"/>
      <c r="K20" s="508" t="s">
        <v>77</v>
      </c>
      <c r="L20" s="508"/>
      <c r="M20" s="508"/>
      <c r="N20" s="45"/>
      <c r="O20" s="98"/>
    </row>
    <row r="21" spans="1:15" ht="12.75">
      <c r="A21" s="87"/>
      <c r="B21" s="44"/>
      <c r="C21" s="45"/>
      <c r="D21" s="590"/>
      <c r="E21" s="590"/>
      <c r="F21" s="590"/>
      <c r="G21" s="45"/>
      <c r="H21" s="45"/>
      <c r="I21" s="45"/>
      <c r="J21" s="45"/>
      <c r="K21" s="557"/>
      <c r="L21" s="557"/>
      <c r="M21" s="557"/>
      <c r="N21" s="45"/>
      <c r="O21" s="98"/>
    </row>
    <row r="22" spans="1:13" ht="12.75">
      <c r="A22" s="89" t="s">
        <v>31</v>
      </c>
      <c r="B22" s="90"/>
      <c r="C22" s="90"/>
      <c r="D22" s="90"/>
      <c r="E22" s="90"/>
      <c r="F22" s="90"/>
      <c r="G22" s="90"/>
      <c r="H22" s="90"/>
      <c r="I22" s="90"/>
      <c r="J22" s="90"/>
      <c r="K22" s="566"/>
      <c r="L22" s="566"/>
      <c r="M22" s="566"/>
    </row>
    <row r="23" spans="11:13" ht="12.75">
      <c r="K23" s="567" t="s">
        <v>76</v>
      </c>
      <c r="L23" s="567"/>
      <c r="M23" s="567"/>
    </row>
  </sheetData>
  <sheetProtection/>
  <mergeCells count="26">
    <mergeCell ref="J4:J5"/>
    <mergeCell ref="E4:E5"/>
    <mergeCell ref="F4:F5"/>
    <mergeCell ref="G4:G5"/>
    <mergeCell ref="N4:N5"/>
    <mergeCell ref="I4:I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I15" sqref="I15"/>
    </sheetView>
  </sheetViews>
  <sheetFormatPr defaultColWidth="9.140625" defaultRowHeight="12.75"/>
  <cols>
    <col min="8" max="10" width="14.140625" style="0" customWidth="1"/>
    <col min="11" max="11" width="17.00390625" style="0" customWidth="1"/>
    <col min="12" max="12" width="21.140625" style="0" customWidth="1"/>
  </cols>
  <sheetData>
    <row r="2" spans="2:12" ht="12.75">
      <c r="B2" s="595" t="s">
        <v>209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2" ht="12.75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</row>
    <row r="4" spans="2:12" ht="12.75"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2:12" ht="18">
      <c r="B5" s="598" t="s">
        <v>220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9" spans="2:12" ht="25.5">
      <c r="B9" s="601"/>
      <c r="C9" s="601"/>
      <c r="D9" s="601"/>
      <c r="E9" s="601"/>
      <c r="F9" s="601"/>
      <c r="G9" s="601"/>
      <c r="H9" s="185" t="s">
        <v>197</v>
      </c>
      <c r="I9" s="263" t="s">
        <v>140</v>
      </c>
      <c r="J9" s="185" t="s">
        <v>139</v>
      </c>
      <c r="K9" s="185" t="s">
        <v>193</v>
      </c>
      <c r="L9" s="185" t="s">
        <v>210</v>
      </c>
    </row>
    <row r="10" spans="2:12" ht="12.75">
      <c r="B10" s="600" t="s">
        <v>112</v>
      </c>
      <c r="C10" s="600"/>
      <c r="D10" s="600"/>
      <c r="E10" s="600"/>
      <c r="F10" s="600"/>
      <c r="G10" s="600"/>
      <c r="H10" s="186">
        <f>SUM(H11:H12)</f>
        <v>5093407</v>
      </c>
      <c r="I10" s="186">
        <f>SUM(I11:I12)</f>
        <v>0</v>
      </c>
      <c r="J10" s="186">
        <f>H10+I10</f>
        <v>5093407</v>
      </c>
      <c r="K10" s="186">
        <f>SUM(K11:K12)</f>
        <v>4618700</v>
      </c>
      <c r="L10" s="186">
        <f>SUM(L11:L12)</f>
        <v>4618300</v>
      </c>
    </row>
    <row r="11" spans="1:12" ht="12.75">
      <c r="A11">
        <v>6</v>
      </c>
      <c r="B11" s="596" t="s">
        <v>113</v>
      </c>
      <c r="C11" s="596"/>
      <c r="D11" s="596"/>
      <c r="E11" s="596"/>
      <c r="F11" s="596"/>
      <c r="G11" s="596"/>
      <c r="H11" s="187">
        <f>'JLP(R)FP-Ril 4.razina '!B16</f>
        <v>5093407</v>
      </c>
      <c r="I11" s="187">
        <f>'JLP(R)FP-Ril 4.razina '!C16</f>
        <v>0</v>
      </c>
      <c r="J11" s="187">
        <f>'JLP(R)FP-Ril 4.razina '!D16-'JLP(R)FP-Ril 4.razina '!D15</f>
        <v>4943407</v>
      </c>
      <c r="K11" s="187">
        <f>'[2]JLP(R)FP-Ril 4.razina '!C16</f>
        <v>4618700</v>
      </c>
      <c r="L11" s="187">
        <f>'[2]JLP(R)FP-Ril 4.razina '!D16</f>
        <v>4618300</v>
      </c>
    </row>
    <row r="12" spans="1:12" ht="12.75">
      <c r="A12">
        <v>7</v>
      </c>
      <c r="B12" s="596" t="s">
        <v>114</v>
      </c>
      <c r="C12" s="596"/>
      <c r="D12" s="596"/>
      <c r="E12" s="596"/>
      <c r="F12" s="596"/>
      <c r="G12" s="596"/>
      <c r="H12" s="188">
        <v>0</v>
      </c>
      <c r="I12" s="188">
        <v>0</v>
      </c>
      <c r="J12" s="188">
        <v>0</v>
      </c>
      <c r="K12" s="188">
        <v>0</v>
      </c>
      <c r="L12" s="188">
        <v>0</v>
      </c>
    </row>
    <row r="13" spans="2:12" ht="12.75">
      <c r="B13" s="600" t="s">
        <v>115</v>
      </c>
      <c r="C13" s="600"/>
      <c r="D13" s="600"/>
      <c r="E13" s="600"/>
      <c r="F13" s="600"/>
      <c r="G13" s="600"/>
      <c r="H13" s="186">
        <f>SUM(H14:H15)</f>
        <v>5093407</v>
      </c>
      <c r="I13" s="186">
        <f>SUM(I14:I15)</f>
        <v>0</v>
      </c>
      <c r="J13" s="186">
        <f>SUM(J14:J15)</f>
        <v>5093407</v>
      </c>
      <c r="K13" s="186">
        <f>SUM(K14:K15)</f>
        <v>4618700</v>
      </c>
      <c r="L13" s="186">
        <f>SUM(L14:L15)</f>
        <v>4540007</v>
      </c>
    </row>
    <row r="14" spans="1:12" ht="12.75">
      <c r="A14">
        <v>3</v>
      </c>
      <c r="B14" s="596" t="s">
        <v>116</v>
      </c>
      <c r="C14" s="596"/>
      <c r="D14" s="596"/>
      <c r="E14" s="596"/>
      <c r="F14" s="596"/>
      <c r="G14" s="596"/>
      <c r="H14" s="187">
        <f>'JLP(R)FP-Ril 4.razina '!C40</f>
        <v>4816207</v>
      </c>
      <c r="I14" s="187">
        <f>'JLP(R)FP-Ril 4.razina '!E40+'JLP(R)FP-Ril 4.razina '!G40+'JLP(R)FP-Ril 4.razina '!I40+'JLP(R)FP-Ril 4.razina '!K40+'JLP(R)FP-Ril 4.razina '!M40+'JLP(R)FP-Ril 4.razina '!P40</f>
        <v>84810.95</v>
      </c>
      <c r="J14" s="187">
        <f>'JLP(R)FP-Ril 4.razina '!S40</f>
        <v>4901017.95</v>
      </c>
      <c r="K14" s="187">
        <f>'[2]JLP(R)FP-Ril 4.razina '!M34</f>
        <v>4441800</v>
      </c>
      <c r="L14" s="187">
        <f>'[1]JLP(R)FP-Ril 4.razina '!O34</f>
        <v>4363107</v>
      </c>
    </row>
    <row r="15" spans="1:13" ht="12.75">
      <c r="A15">
        <v>4</v>
      </c>
      <c r="B15" s="596" t="s">
        <v>117</v>
      </c>
      <c r="C15" s="596"/>
      <c r="D15" s="596"/>
      <c r="E15" s="596"/>
      <c r="F15" s="596"/>
      <c r="G15" s="596"/>
      <c r="H15" s="187">
        <f>'JLP(R)FP-Ril 4.razina '!C83</f>
        <v>277200</v>
      </c>
      <c r="I15" s="187">
        <f>'JLP(R)FP-Ril 4.razina '!E83+'JLP(R)FP-Ril 4.razina '!G83+'JLP(R)FP-Ril 4.razina '!I83+'JLP(R)FP-Ril 4.razina '!K83+'JLP(R)FP-Ril 4.razina '!M83+'JLP(R)FP-Ril 4.razina '!P83</f>
        <v>-84810.95</v>
      </c>
      <c r="J15" s="187">
        <f>'JLP(R)FP-Ril 4.razina '!S84</f>
        <v>192389.05</v>
      </c>
      <c r="K15" s="187">
        <f>'[1]JLP(R)FP-Ril 4.razina '!M78</f>
        <v>176900</v>
      </c>
      <c r="L15" s="187">
        <f>'[1]JLP(R)FP-Ril 4.razina '!O78</f>
        <v>176900</v>
      </c>
      <c r="M15" s="98"/>
    </row>
    <row r="16" spans="2:12" ht="12.75">
      <c r="B16" s="596" t="s">
        <v>118</v>
      </c>
      <c r="C16" s="596"/>
      <c r="D16" s="596"/>
      <c r="E16" s="596"/>
      <c r="F16" s="596"/>
      <c r="G16" s="596"/>
      <c r="H16" s="187">
        <f>H10-H13</f>
        <v>0</v>
      </c>
      <c r="I16" s="187">
        <f>I10-I13</f>
        <v>0</v>
      </c>
      <c r="J16" s="187">
        <f>J10-J13</f>
        <v>0</v>
      </c>
      <c r="K16" s="187">
        <v>0</v>
      </c>
      <c r="L16" s="188">
        <v>0</v>
      </c>
    </row>
    <row r="17" spans="2:7" ht="12.75">
      <c r="B17" s="599"/>
      <c r="C17" s="599"/>
      <c r="D17" s="599"/>
      <c r="E17" s="599"/>
      <c r="F17" s="599"/>
      <c r="G17" s="599"/>
    </row>
    <row r="18" spans="2:12" ht="25.5">
      <c r="B18" s="597"/>
      <c r="C18" s="597"/>
      <c r="D18" s="597"/>
      <c r="E18" s="597"/>
      <c r="F18" s="597"/>
      <c r="G18" s="597"/>
      <c r="H18" s="185" t="s">
        <v>197</v>
      </c>
      <c r="I18" s="185"/>
      <c r="J18" s="185"/>
      <c r="K18" s="185" t="s">
        <v>193</v>
      </c>
      <c r="L18" s="185" t="s">
        <v>210</v>
      </c>
    </row>
    <row r="19" spans="2:12" ht="12.75">
      <c r="B19" s="596" t="s">
        <v>138</v>
      </c>
      <c r="C19" s="596"/>
      <c r="D19" s="596"/>
      <c r="E19" s="596"/>
      <c r="F19" s="596"/>
      <c r="G19" s="596"/>
      <c r="H19" s="410">
        <v>150000</v>
      </c>
      <c r="I19" s="410"/>
      <c r="J19" s="410">
        <f>J20</f>
        <v>150000</v>
      </c>
      <c r="K19" s="410">
        <v>0</v>
      </c>
      <c r="L19" s="246">
        <v>0</v>
      </c>
    </row>
    <row r="20" spans="2:12" ht="29.25" customHeight="1">
      <c r="B20" s="602" t="s">
        <v>194</v>
      </c>
      <c r="C20" s="603"/>
      <c r="D20" s="603"/>
      <c r="E20" s="603"/>
      <c r="F20" s="603"/>
      <c r="G20" s="604"/>
      <c r="H20" s="187">
        <v>150000</v>
      </c>
      <c r="I20" s="187"/>
      <c r="J20" s="187">
        <v>150000</v>
      </c>
      <c r="K20" s="187">
        <v>0</v>
      </c>
      <c r="L20" s="188">
        <v>0</v>
      </c>
    </row>
    <row r="21" spans="2:7" ht="12.75">
      <c r="B21" s="599"/>
      <c r="C21" s="599"/>
      <c r="D21" s="599"/>
      <c r="E21" s="599"/>
      <c r="F21" s="599"/>
      <c r="G21" s="599"/>
    </row>
    <row r="22" spans="2:12" ht="25.5">
      <c r="B22" s="597"/>
      <c r="C22" s="597"/>
      <c r="D22" s="597"/>
      <c r="E22" s="597"/>
      <c r="F22" s="597"/>
      <c r="G22" s="597"/>
      <c r="H22" s="185" t="s">
        <v>197</v>
      </c>
      <c r="I22" s="185"/>
      <c r="J22" s="185"/>
      <c r="K22" s="185" t="s">
        <v>193</v>
      </c>
      <c r="L22" s="185" t="s">
        <v>210</v>
      </c>
    </row>
    <row r="23" spans="2:12" ht="12.75">
      <c r="B23" s="596" t="s">
        <v>119</v>
      </c>
      <c r="C23" s="596"/>
      <c r="D23" s="596"/>
      <c r="E23" s="596"/>
      <c r="F23" s="596"/>
      <c r="G23" s="596"/>
      <c r="H23" s="188">
        <v>0</v>
      </c>
      <c r="I23" s="188"/>
      <c r="J23" s="188"/>
      <c r="K23" s="188">
        <v>0</v>
      </c>
      <c r="L23" s="188">
        <v>0</v>
      </c>
    </row>
    <row r="24" spans="2:12" ht="12.75">
      <c r="B24" s="596" t="s">
        <v>120</v>
      </c>
      <c r="C24" s="596"/>
      <c r="D24" s="596"/>
      <c r="E24" s="596"/>
      <c r="F24" s="596"/>
      <c r="G24" s="596"/>
      <c r="H24" s="188">
        <v>0</v>
      </c>
      <c r="I24" s="188"/>
      <c r="J24" s="188"/>
      <c r="K24" s="188">
        <v>0</v>
      </c>
      <c r="L24" s="188">
        <v>0</v>
      </c>
    </row>
    <row r="25" spans="2:12" ht="12.75">
      <c r="B25" s="596" t="s">
        <v>121</v>
      </c>
      <c r="C25" s="596"/>
      <c r="D25" s="596"/>
      <c r="E25" s="596"/>
      <c r="F25" s="596"/>
      <c r="G25" s="596"/>
      <c r="H25" s="188"/>
      <c r="I25" s="188"/>
      <c r="J25" s="188"/>
      <c r="K25" s="188"/>
      <c r="L25" s="188"/>
    </row>
    <row r="26" spans="2:12" ht="12.75">
      <c r="B26" s="597"/>
      <c r="C26" s="597"/>
      <c r="D26" s="597"/>
      <c r="E26" s="597"/>
      <c r="F26" s="597"/>
      <c r="G26" s="597"/>
      <c r="H26" s="188"/>
      <c r="I26" s="188"/>
      <c r="J26" s="188"/>
      <c r="K26" s="188"/>
      <c r="L26" s="188"/>
    </row>
    <row r="27" spans="2:12" ht="12.75">
      <c r="B27" s="596" t="s">
        <v>122</v>
      </c>
      <c r="C27" s="596"/>
      <c r="D27" s="596"/>
      <c r="E27" s="596"/>
      <c r="F27" s="596"/>
      <c r="G27" s="596"/>
      <c r="H27" s="188">
        <f>SUM(H23:H24)</f>
        <v>0</v>
      </c>
      <c r="I27" s="188"/>
      <c r="J27" s="188"/>
      <c r="K27" s="188">
        <f>SUM(K23:K24)</f>
        <v>0</v>
      </c>
      <c r="L27" s="188">
        <f>SUM(L23:L24)</f>
        <v>0</v>
      </c>
    </row>
  </sheetData>
  <sheetProtection/>
  <mergeCells count="21">
    <mergeCell ref="B27:G27"/>
    <mergeCell ref="B20:G20"/>
    <mergeCell ref="B21:G21"/>
    <mergeCell ref="B22:G22"/>
    <mergeCell ref="B23:G23"/>
    <mergeCell ref="B26:G26"/>
    <mergeCell ref="B19:G19"/>
    <mergeCell ref="B14:G14"/>
    <mergeCell ref="B25:G25"/>
    <mergeCell ref="B9:G9"/>
    <mergeCell ref="B24:G24"/>
    <mergeCell ref="B12:G12"/>
    <mergeCell ref="B16:G16"/>
    <mergeCell ref="B2:L4"/>
    <mergeCell ref="B11:G11"/>
    <mergeCell ref="B18:G18"/>
    <mergeCell ref="B5:L5"/>
    <mergeCell ref="B17:G17"/>
    <mergeCell ref="B13:G13"/>
    <mergeCell ref="B15:G15"/>
    <mergeCell ref="B10:G1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zoomScalePageLayoutView="0" workbookViewId="0" topLeftCell="A16">
      <selection activeCell="C11" sqref="C11"/>
    </sheetView>
  </sheetViews>
  <sheetFormatPr defaultColWidth="9.140625" defaultRowHeight="12.75"/>
  <cols>
    <col min="1" max="1" width="57.00390625" style="0" customWidth="1"/>
    <col min="3" max="3" width="17.00390625" style="0" customWidth="1"/>
    <col min="4" max="4" width="15.140625" style="0" customWidth="1"/>
    <col min="5" max="5" width="16.00390625" style="0" customWidth="1"/>
  </cols>
  <sheetData>
    <row r="2" spans="1:5" ht="18">
      <c r="A2" s="605" t="s">
        <v>221</v>
      </c>
      <c r="B2" s="605"/>
      <c r="C2" s="605"/>
      <c r="D2" s="605"/>
      <c r="E2" s="605"/>
    </row>
    <row r="3" spans="1:5" ht="12.75">
      <c r="A3" s="280"/>
      <c r="B3" s="280"/>
      <c r="C3" s="280"/>
      <c r="D3" s="280"/>
      <c r="E3" s="281" t="s">
        <v>226</v>
      </c>
    </row>
    <row r="4" spans="1:5" ht="13.5" thickBot="1">
      <c r="A4" s="280"/>
      <c r="B4" s="280"/>
      <c r="C4" s="280"/>
      <c r="D4" s="280"/>
      <c r="E4" s="280"/>
    </row>
    <row r="5" spans="1:5" ht="46.5" customHeight="1" thickBot="1">
      <c r="A5" s="282" t="s">
        <v>149</v>
      </c>
      <c r="B5" s="283" t="s">
        <v>150</v>
      </c>
      <c r="C5" s="284" t="s">
        <v>211</v>
      </c>
      <c r="D5" s="283" t="s">
        <v>151</v>
      </c>
      <c r="E5" s="285" t="s">
        <v>212</v>
      </c>
    </row>
    <row r="6" spans="1:5" ht="15" thickTop="1">
      <c r="A6" s="286" t="s">
        <v>152</v>
      </c>
      <c r="B6" s="287" t="s">
        <v>153</v>
      </c>
      <c r="C6" s="288">
        <v>0</v>
      </c>
      <c r="D6" s="289">
        <v>0</v>
      </c>
      <c r="E6" s="290">
        <f>C6+D6</f>
        <v>0</v>
      </c>
    </row>
    <row r="7" spans="1:5" ht="14.25">
      <c r="A7" s="291" t="s">
        <v>154</v>
      </c>
      <c r="B7" s="292" t="s">
        <v>155</v>
      </c>
      <c r="C7" s="293">
        <v>0</v>
      </c>
      <c r="D7" s="294">
        <v>0</v>
      </c>
      <c r="E7" s="294">
        <f>C7+D7</f>
        <v>0</v>
      </c>
    </row>
    <row r="8" spans="1:5" ht="14.25">
      <c r="A8" s="291" t="s">
        <v>156</v>
      </c>
      <c r="B8" s="292" t="s">
        <v>157</v>
      </c>
      <c r="C8" s="293">
        <f>'JLP(R)FP-Ril 4.razina '!B10</f>
        <v>4338707</v>
      </c>
      <c r="D8" s="294">
        <f>'JLP(R)FP-Ril 4.razina '!C10</f>
        <v>0</v>
      </c>
      <c r="E8" s="294">
        <f>C8+D8</f>
        <v>4338707</v>
      </c>
    </row>
    <row r="9" spans="1:5" ht="14.25">
      <c r="A9" s="291" t="s">
        <v>158</v>
      </c>
      <c r="B9" s="292" t="s">
        <v>157</v>
      </c>
      <c r="C9" s="293">
        <f>'JLP(R)FP-Ril 4.razina '!B14</f>
        <v>10000</v>
      </c>
      <c r="D9" s="294">
        <v>0</v>
      </c>
      <c r="E9" s="294">
        <f aca="true" t="shared" si="0" ref="E9:E16">C9+D9</f>
        <v>10000</v>
      </c>
    </row>
    <row r="10" spans="1:5" ht="14.25">
      <c r="A10" s="291" t="s">
        <v>159</v>
      </c>
      <c r="B10" s="292" t="s">
        <v>157</v>
      </c>
      <c r="C10" s="293">
        <v>0</v>
      </c>
      <c r="D10" s="294">
        <v>0</v>
      </c>
      <c r="E10" s="294">
        <f t="shared" si="0"/>
        <v>0</v>
      </c>
    </row>
    <row r="11" spans="1:5" ht="14.25">
      <c r="A11" s="291" t="s">
        <v>160</v>
      </c>
      <c r="B11" s="292" t="s">
        <v>161</v>
      </c>
      <c r="C11" s="293">
        <v>0</v>
      </c>
      <c r="D11" s="294">
        <v>0</v>
      </c>
      <c r="E11" s="294">
        <f t="shared" si="0"/>
        <v>0</v>
      </c>
    </row>
    <row r="12" spans="1:5" ht="15">
      <c r="A12" s="295" t="s">
        <v>162</v>
      </c>
      <c r="B12" s="296">
        <v>641</v>
      </c>
      <c r="C12" s="297">
        <f>'JLP(R)FP-Ril 4.razina '!B11</f>
        <v>300</v>
      </c>
      <c r="D12" s="297">
        <v>0</v>
      </c>
      <c r="E12" s="297">
        <f t="shared" si="0"/>
        <v>300</v>
      </c>
    </row>
    <row r="13" spans="1:5" ht="15">
      <c r="A13" s="298" t="s">
        <v>163</v>
      </c>
      <c r="B13" s="299">
        <v>652</v>
      </c>
      <c r="C13" s="300">
        <f>'JLP(R)FP-Ril 4.razina '!B12</f>
        <v>239000</v>
      </c>
      <c r="D13" s="300">
        <v>0</v>
      </c>
      <c r="E13" s="297">
        <f t="shared" si="0"/>
        <v>239000</v>
      </c>
    </row>
    <row r="14" spans="1:5" ht="15">
      <c r="A14" s="298" t="s">
        <v>164</v>
      </c>
      <c r="B14" s="299">
        <v>661</v>
      </c>
      <c r="C14" s="300">
        <v>0</v>
      </c>
      <c r="D14" s="300">
        <v>0</v>
      </c>
      <c r="E14" s="297">
        <f t="shared" si="0"/>
        <v>0</v>
      </c>
    </row>
    <row r="15" spans="1:5" ht="15">
      <c r="A15" s="298" t="s">
        <v>165</v>
      </c>
      <c r="B15" s="299">
        <v>663</v>
      </c>
      <c r="C15" s="300">
        <f>'JLP(R)FP-Ril 4.razina '!B13</f>
        <v>23000</v>
      </c>
      <c r="D15" s="300">
        <f>'JLP(R)FP-Ril 4.razina '!C13</f>
        <v>0</v>
      </c>
      <c r="E15" s="297">
        <f t="shared" si="0"/>
        <v>23000</v>
      </c>
    </row>
    <row r="16" spans="1:5" ht="15.75">
      <c r="A16" s="301" t="s">
        <v>166</v>
      </c>
      <c r="B16" s="302">
        <v>671</v>
      </c>
      <c r="C16" s="303">
        <f>'JLP(R)FP-Ril 4.razina '!B9</f>
        <v>332400</v>
      </c>
      <c r="D16" s="304">
        <v>0</v>
      </c>
      <c r="E16" s="305">
        <f t="shared" si="0"/>
        <v>332400</v>
      </c>
    </row>
    <row r="17" spans="1:5" ht="14.25">
      <c r="A17" s="306" t="s">
        <v>167</v>
      </c>
      <c r="B17" s="307">
        <v>67</v>
      </c>
      <c r="C17" s="308">
        <f>SUM(C16:C16)</f>
        <v>332400</v>
      </c>
      <c r="D17" s="300">
        <v>0</v>
      </c>
      <c r="E17" s="297">
        <f>SUM(E16:E16)</f>
        <v>332400</v>
      </c>
    </row>
    <row r="18" spans="1:5" ht="15.75" thickBot="1">
      <c r="A18" s="309" t="s">
        <v>168</v>
      </c>
      <c r="B18" s="310">
        <v>6</v>
      </c>
      <c r="C18" s="311">
        <f>SUM(C7:C16)</f>
        <v>4943407</v>
      </c>
      <c r="D18" s="311">
        <f>SUM(D7:D16)</f>
        <v>0</v>
      </c>
      <c r="E18" s="311">
        <f>SUM(E6:E16)</f>
        <v>4943407</v>
      </c>
    </row>
    <row r="19" spans="1:5" ht="16.5" thickBot="1" thickTop="1">
      <c r="A19" s="312" t="s">
        <v>169</v>
      </c>
      <c r="B19" s="313"/>
      <c r="C19" s="314">
        <f>C18</f>
        <v>4943407</v>
      </c>
      <c r="D19" s="314">
        <f>D18</f>
        <v>0</v>
      </c>
      <c r="E19" s="314">
        <f>E18</f>
        <v>4943407</v>
      </c>
    </row>
    <row r="20" spans="1:5" ht="27.75" customHeight="1">
      <c r="A20" s="315" t="s">
        <v>170</v>
      </c>
      <c r="B20" s="316"/>
      <c r="C20" s="317">
        <f>'JLP(R)FP-Ril 4.razina '!B15</f>
        <v>150000</v>
      </c>
      <c r="D20" s="318"/>
      <c r="E20" s="319">
        <f>SUM(C20:D20)</f>
        <v>150000</v>
      </c>
    </row>
    <row r="21" spans="1:5" ht="30" customHeight="1" thickBot="1">
      <c r="A21" s="320" t="s">
        <v>171</v>
      </c>
      <c r="B21" s="321"/>
      <c r="C21" s="322">
        <f>C19+C20</f>
        <v>5093407</v>
      </c>
      <c r="D21" s="323">
        <v>0</v>
      </c>
      <c r="E21" s="322">
        <f>E19+E20</f>
        <v>5093407</v>
      </c>
    </row>
    <row r="22" spans="1:5" ht="15.75" thickBot="1">
      <c r="A22" s="324"/>
      <c r="B22" s="325"/>
      <c r="C22" s="326"/>
      <c r="D22" s="326"/>
      <c r="E22" s="326"/>
    </row>
    <row r="23" spans="1:5" ht="27" thickBot="1">
      <c r="A23" s="327" t="s">
        <v>172</v>
      </c>
      <c r="B23" s="328" t="s">
        <v>150</v>
      </c>
      <c r="C23" s="329" t="s">
        <v>211</v>
      </c>
      <c r="D23" s="328" t="s">
        <v>151</v>
      </c>
      <c r="E23" s="330" t="s">
        <v>212</v>
      </c>
    </row>
    <row r="24" spans="1:5" ht="17.25" thickBot="1" thickTop="1">
      <c r="A24" s="331" t="s">
        <v>173</v>
      </c>
      <c r="B24" s="332">
        <v>3</v>
      </c>
      <c r="C24" s="333">
        <f>C25+C29+C35</f>
        <v>4816207</v>
      </c>
      <c r="D24" s="333">
        <f>D29+D35+D25</f>
        <v>84810.95</v>
      </c>
      <c r="E24" s="334">
        <f>E25+E29+E35</f>
        <v>4901017.95</v>
      </c>
    </row>
    <row r="25" spans="1:5" ht="16.5" thickBot="1" thickTop="1">
      <c r="A25" s="335" t="s">
        <v>174</v>
      </c>
      <c r="B25" s="336">
        <v>31</v>
      </c>
      <c r="C25" s="337">
        <f>SUM(C26:C28)</f>
        <v>3721707</v>
      </c>
      <c r="D25" s="337">
        <f>SUM(D26:D28)</f>
        <v>0</v>
      </c>
      <c r="E25" s="338">
        <f>SUM(E26:E28)</f>
        <v>3721707</v>
      </c>
    </row>
    <row r="26" spans="1:5" ht="15" thickTop="1">
      <c r="A26" s="339" t="s">
        <v>175</v>
      </c>
      <c r="B26" s="340">
        <v>311</v>
      </c>
      <c r="C26" s="341">
        <f>'JLP(R)FP-Ril 4.razina '!C43</f>
        <v>3000000</v>
      </c>
      <c r="D26" s="342">
        <f>'JLP(R)FP-Ril 4.razina '!E42</f>
        <v>0</v>
      </c>
      <c r="E26" s="343">
        <f>C26+D26</f>
        <v>3000000</v>
      </c>
    </row>
    <row r="27" spans="1:5" ht="14.25">
      <c r="A27" s="344" t="s">
        <v>23</v>
      </c>
      <c r="B27" s="345">
        <v>312</v>
      </c>
      <c r="C27" s="346">
        <f>'JLP(R)FP-Ril'!C49</f>
        <v>200000</v>
      </c>
      <c r="D27" s="347">
        <f>'JLP(R)FP-Ril 4.razina '!E44</f>
        <v>0</v>
      </c>
      <c r="E27" s="343">
        <f>C27+D27</f>
        <v>200000</v>
      </c>
    </row>
    <row r="28" spans="1:5" ht="14.25">
      <c r="A28" s="344" t="s">
        <v>33</v>
      </c>
      <c r="B28" s="345">
        <v>313</v>
      </c>
      <c r="C28" s="346">
        <f>'JLP(R)FP-Ril'!C50</f>
        <v>521707</v>
      </c>
      <c r="D28" s="347">
        <f>'JLP(R)FP-Ril 4.razina '!E46</f>
        <v>0</v>
      </c>
      <c r="E28" s="343">
        <f>C28+D28</f>
        <v>521707</v>
      </c>
    </row>
    <row r="29" spans="1:5" ht="15.75" thickBot="1">
      <c r="A29" s="348" t="s">
        <v>24</v>
      </c>
      <c r="B29" s="349">
        <v>32</v>
      </c>
      <c r="C29" s="350">
        <f>SUM(C30:C34)</f>
        <v>1074600</v>
      </c>
      <c r="D29" s="350">
        <f>SUM(D30:D34)</f>
        <v>84810.95</v>
      </c>
      <c r="E29" s="351">
        <f>SUM(E30:E34)</f>
        <v>1159410.95</v>
      </c>
    </row>
    <row r="30" spans="1:5" ht="15" thickTop="1">
      <c r="A30" s="339" t="s">
        <v>73</v>
      </c>
      <c r="B30" s="352">
        <v>321</v>
      </c>
      <c r="C30" s="343">
        <f>'JLP(R)FP-Ril'!C52</f>
        <v>553000</v>
      </c>
      <c r="D30" s="342">
        <f>'JLP(R)FP-Ril 4.razina '!E49+'JLP(R)FP-Ril 4.razina '!G49+'JLP(R)FP-Ril 4.razina '!I49+'JLP(R)FP-Ril 4.razina '!K49+'JLP(R)FP-Ril 4.razina '!M49+'JLP(R)FP-Ril 4.razina '!P49</f>
        <v>0</v>
      </c>
      <c r="E30" s="343">
        <f>C30+D30</f>
        <v>553000</v>
      </c>
    </row>
    <row r="31" spans="1:5" ht="14.25">
      <c r="A31" s="344" t="s">
        <v>176</v>
      </c>
      <c r="B31" s="353">
        <v>322</v>
      </c>
      <c r="C31" s="354">
        <f>'JLP(R)FP-Ril'!C53</f>
        <v>124800</v>
      </c>
      <c r="D31" s="342">
        <f>'JLP(R)FP-Ril 4.razina '!E54+'JLP(R)FP-Ril 4.razina '!G54+'JLP(R)FP-Ril 4.razina '!I54+'JLP(R)FP-Ril 4.razina '!K54+'JLP(R)FP-Ril 4.razina '!M54+'JLP(R)FP-Ril 4.razina '!P54</f>
        <v>39000</v>
      </c>
      <c r="E31" s="343">
        <f>C31+D31</f>
        <v>163800</v>
      </c>
    </row>
    <row r="32" spans="1:5" ht="14.25">
      <c r="A32" s="344" t="s">
        <v>177</v>
      </c>
      <c r="B32" s="353">
        <v>323</v>
      </c>
      <c r="C32" s="354">
        <f>'JLP(R)FP-Ril'!C54</f>
        <v>307800</v>
      </c>
      <c r="D32" s="347">
        <f>'JLP(R)FP-Ril 4.razina '!E61+'JLP(R)FP-Ril 4.razina '!G61+'JLP(R)FP-Ril 4.razina '!I61+'JLP(R)FP-Ril 4.razina '!K61+'JLP(R)FP-Ril 4.razina '!M61+'JLP(R)FP-Ril 4.razina '!P61</f>
        <v>60110.95</v>
      </c>
      <c r="E32" s="343">
        <f>C32+D32</f>
        <v>367910.95</v>
      </c>
    </row>
    <row r="33" spans="1:5" ht="14.25">
      <c r="A33" s="355" t="s">
        <v>178</v>
      </c>
      <c r="B33" s="353">
        <v>324</v>
      </c>
      <c r="C33" s="356">
        <f>'JLP(R)FP-Ril'!C55</f>
        <v>30000</v>
      </c>
      <c r="D33" s="342">
        <f>'JLP(R)FP-Ril 4.razina '!E72+'JLP(R)FP-Ril 4.razina '!G72+'JLP(R)FP-Ril 4.razina '!I72+'JLP(R)FP-Ril 4.razina '!K72+'JLP(R)FP-Ril 4.razina '!M72+'JLP(R)FP-Ril 4.razina '!P72</f>
        <v>-6000</v>
      </c>
      <c r="E33" s="343">
        <f>C33+D33</f>
        <v>24000</v>
      </c>
    </row>
    <row r="34" spans="1:5" ht="14.25">
      <c r="A34" s="344" t="s">
        <v>179</v>
      </c>
      <c r="B34" s="353">
        <v>329</v>
      </c>
      <c r="C34" s="354">
        <f>'JLP(R)FP-Ril'!C56</f>
        <v>59000</v>
      </c>
      <c r="D34" s="342">
        <f>'JLP(R)FP-Ril 4.razina '!E73+'JLP(R)FP-Ril 4.razina '!G73+'JLP(R)FP-Ril 4.razina '!I73+'JLP(R)FP-Ril 4.razina '!K73+'JLP(R)FP-Ril 4.razina '!M73+'JLP(R)FP-Ril 4.razina '!P73</f>
        <v>-8300</v>
      </c>
      <c r="E34" s="343">
        <f>C34+D34</f>
        <v>50700</v>
      </c>
    </row>
    <row r="35" spans="1:5" ht="15.75" thickBot="1">
      <c r="A35" s="348" t="s">
        <v>5</v>
      </c>
      <c r="B35" s="349">
        <v>34</v>
      </c>
      <c r="C35" s="350">
        <f>C36</f>
        <v>19900</v>
      </c>
      <c r="D35" s="350">
        <f>D36</f>
        <v>0</v>
      </c>
      <c r="E35" s="351">
        <f>E36</f>
        <v>19900</v>
      </c>
    </row>
    <row r="36" spans="1:5" ht="15" thickTop="1">
      <c r="A36" s="339" t="s">
        <v>180</v>
      </c>
      <c r="B36" s="357">
        <v>343</v>
      </c>
      <c r="C36" s="341">
        <f>'JLP(R)FP-Ril'!C58</f>
        <v>19900</v>
      </c>
      <c r="D36" s="342">
        <f>'JLP(R)FP-Ril 4.razina '!E80+'JLP(R)FP-Ril 4.razina '!G80+'JLP(R)FP-Ril 4.razina '!I80+'JLP(R)FP-Ril 4.razina '!K80+'JLP(R)FP-Ril 4.razina '!M80+'JLP(R)FP-Ril 4.razina '!P80</f>
        <v>0</v>
      </c>
      <c r="E36" s="343">
        <f>C36+D36</f>
        <v>19900</v>
      </c>
    </row>
    <row r="37" spans="1:5" ht="16.5" thickBot="1">
      <c r="A37" s="358" t="s">
        <v>181</v>
      </c>
      <c r="B37" s="359">
        <v>4</v>
      </c>
      <c r="C37" s="360">
        <f>C38</f>
        <v>277200</v>
      </c>
      <c r="D37" s="360">
        <f>D38</f>
        <v>-84810.95</v>
      </c>
      <c r="E37" s="361">
        <f>E38</f>
        <v>192389.05</v>
      </c>
    </row>
    <row r="38" spans="1:5" ht="16.5" thickBot="1" thickTop="1">
      <c r="A38" s="348" t="s">
        <v>182</v>
      </c>
      <c r="B38" s="336">
        <v>42</v>
      </c>
      <c r="C38" s="337">
        <f>SUM(C39:C41)</f>
        <v>277200</v>
      </c>
      <c r="D38" s="337">
        <f>SUM(D39:D41)</f>
        <v>-84810.95</v>
      </c>
      <c r="E38" s="338">
        <f>SUM(E39:E41)</f>
        <v>192389.05</v>
      </c>
    </row>
    <row r="39" spans="1:5" ht="15" thickTop="1">
      <c r="A39" s="339" t="s">
        <v>183</v>
      </c>
      <c r="B39" s="352">
        <v>422</v>
      </c>
      <c r="C39" s="343">
        <f>'JLP(R)FP-Ril'!C63</f>
        <v>252200</v>
      </c>
      <c r="D39" s="342">
        <f>'JLP(R)FP-Ril 4.razina '!E85+'JLP(R)FP-Ril 4.razina '!G85+'JLP(R)FP-Ril 4.razina '!I85+'JLP(R)FP-Ril 4.razina '!K85+'JLP(R)FP-Ril 4.razina '!M85+'JLP(R)FP-Ril 4.razina '!P85</f>
        <v>-73190.95</v>
      </c>
      <c r="E39" s="343">
        <f>C39+D39</f>
        <v>179009.05</v>
      </c>
    </row>
    <row r="40" spans="1:5" ht="14.25">
      <c r="A40" s="344" t="s">
        <v>184</v>
      </c>
      <c r="B40" s="353">
        <v>424</v>
      </c>
      <c r="C40" s="354">
        <f>'JLP(R)FP-Ril'!C64</f>
        <v>8000</v>
      </c>
      <c r="D40" s="342">
        <f>'JLP(R)FP-Ril 4.razina '!E91+'JLP(R)FP-Ril 4.razina '!G91+'JLP(R)FP-Ril 4.razina '!I91+'JLP(R)FP-Ril 4.razina '!K91+'JLP(R)FP-Ril 4.razina '!M91+'JLP(R)FP-Ril 4.razina '!P91</f>
        <v>-1620</v>
      </c>
      <c r="E40" s="343">
        <f>C40+D40</f>
        <v>6380</v>
      </c>
    </row>
    <row r="41" spans="1:5" ht="14.25">
      <c r="A41" s="344" t="s">
        <v>185</v>
      </c>
      <c r="B41" s="353">
        <v>426</v>
      </c>
      <c r="C41" s="354">
        <f>'JLP(R)FP-Ril'!C65</f>
        <v>17000</v>
      </c>
      <c r="D41" s="342">
        <f>'JLP(R)FP-Ril 4.razina '!E93+'JLP(R)FP-Ril 4.razina '!G93+'JLP(R)FP-Ril 4.razina '!I93+'JLP(R)FP-Ril 4.razina '!K93+'JLP(R)FP-Ril 4.razina '!M93+'JLP(R)FP-Ril 4.razina '!P93</f>
        <v>-10000</v>
      </c>
      <c r="E41" s="343">
        <f>C41+D41</f>
        <v>7000</v>
      </c>
    </row>
    <row r="42" spans="1:5" ht="14.25">
      <c r="A42" s="344"/>
      <c r="B42" s="353"/>
      <c r="C42" s="346"/>
      <c r="D42" s="347"/>
      <c r="E42" s="354"/>
    </row>
    <row r="43" spans="1:5" ht="15" thickBot="1">
      <c r="A43" s="362"/>
      <c r="B43" s="363"/>
      <c r="C43" s="364"/>
      <c r="D43" s="365"/>
      <c r="E43" s="366"/>
    </row>
    <row r="44" spans="1:5" ht="24.75" customHeight="1" thickBot="1">
      <c r="A44" s="367" t="s">
        <v>186</v>
      </c>
      <c r="B44" s="368"/>
      <c r="C44" s="369">
        <f>C37+C24</f>
        <v>5093407</v>
      </c>
      <c r="D44" s="370">
        <f>D37+D24</f>
        <v>0</v>
      </c>
      <c r="E44" s="369">
        <f>E37+E24</f>
        <v>5093407</v>
      </c>
    </row>
    <row r="46" spans="1:5" ht="12.75">
      <c r="A46" s="371" t="s">
        <v>187</v>
      </c>
      <c r="B46" s="372"/>
      <c r="C46" s="372"/>
      <c r="D46" s="372"/>
      <c r="E46" s="372"/>
    </row>
    <row r="47" spans="1:5" ht="20.25" customHeight="1">
      <c r="A47" s="606"/>
      <c r="B47" s="606"/>
      <c r="C47" s="606"/>
      <c r="D47" s="606"/>
      <c r="E47" s="606"/>
    </row>
    <row r="48" spans="1:5" ht="12.75">
      <c r="A48" s="607"/>
      <c r="B48" s="607"/>
      <c r="C48" s="607"/>
      <c r="D48" s="607"/>
      <c r="E48" s="607"/>
    </row>
    <row r="49" spans="1:5" ht="12.75">
      <c r="A49" s="373" t="s">
        <v>223</v>
      </c>
      <c r="B49" s="373"/>
      <c r="C49" s="373"/>
      <c r="D49" s="373"/>
      <c r="E49" s="373"/>
    </row>
    <row r="50" spans="1:5" ht="12.75">
      <c r="A50" s="280" t="s">
        <v>224</v>
      </c>
      <c r="B50" s="374"/>
      <c r="C50" s="374"/>
      <c r="D50" s="374"/>
      <c r="E50" s="280"/>
    </row>
    <row r="51" spans="1:5" ht="12.75">
      <c r="A51" s="280" t="s">
        <v>225</v>
      </c>
      <c r="B51" s="280"/>
      <c r="C51" s="280"/>
      <c r="D51" s="280"/>
      <c r="E51" s="375"/>
    </row>
    <row r="52" spans="1:5" ht="12.75">
      <c r="A52" s="280"/>
      <c r="B52" s="280"/>
      <c r="C52" s="280"/>
      <c r="D52" s="280"/>
      <c r="E52" s="375"/>
    </row>
    <row r="53" spans="1:5" ht="12.75">
      <c r="A53" s="280"/>
      <c r="B53" s="280"/>
      <c r="C53" s="280"/>
      <c r="D53" s="280"/>
      <c r="E53" s="375"/>
    </row>
    <row r="54" spans="1:5" ht="12.75">
      <c r="A54" s="280"/>
      <c r="B54" s="280"/>
      <c r="C54" s="280"/>
      <c r="D54" s="280"/>
      <c r="E54" s="375"/>
    </row>
    <row r="55" spans="1:5" ht="12.75">
      <c r="A55" s="372" t="s">
        <v>188</v>
      </c>
      <c r="B55" s="280" t="s">
        <v>13</v>
      </c>
      <c r="C55" s="280"/>
      <c r="D55" s="372" t="s">
        <v>216</v>
      </c>
      <c r="E55" s="280"/>
    </row>
    <row r="57" spans="1:5" ht="12.75">
      <c r="A57" s="372"/>
      <c r="B57" s="280"/>
      <c r="C57" s="280"/>
      <c r="D57" s="280"/>
      <c r="E57" s="280"/>
    </row>
    <row r="58" ht="12.75">
      <c r="D58" t="s">
        <v>214</v>
      </c>
    </row>
  </sheetData>
  <sheetProtection/>
  <mergeCells count="3">
    <mergeCell ref="A2:E2"/>
    <mergeCell ref="A47:E47"/>
    <mergeCell ref="A48:E48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2022-12-12T10:01:53Z</cp:lastPrinted>
  <dcterms:created xsi:type="dcterms:W3CDTF">2007-11-26T13:30:35Z</dcterms:created>
  <dcterms:modified xsi:type="dcterms:W3CDTF">2022-12-12T10:36:55Z</dcterms:modified>
  <cp:category/>
  <cp:version/>
  <cp:contentType/>
  <cp:contentStatus/>
</cp:coreProperties>
</file>