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JLP(R)FP-Ril 4.razina " sheetId="1" r:id="rId1"/>
    <sheet name="JLP(R)FP-Ril" sheetId="2" r:id="rId2"/>
    <sheet name="JLP(R)S FP PiP 1 2022." sheetId="3" r:id="rId3"/>
    <sheet name="JLP(R)S FP-PiP2 2023.-2024." sheetId="4" r:id="rId4"/>
    <sheet name="OPĆI DIO PRORAČUNA" sheetId="5" r:id="rId5"/>
    <sheet name="REKAPITULACIJA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<sst xmlns="http://schemas.openxmlformats.org/spreadsheetml/2006/main" count="392" uniqueCount="231">
  <si>
    <t>Naziv računa</t>
  </si>
  <si>
    <t>Donacije</t>
  </si>
  <si>
    <t>Ostali nespomenuti rashodi poslovanja</t>
  </si>
  <si>
    <t xml:space="preserve">Rashodi za materijal i energiju </t>
  </si>
  <si>
    <t xml:space="preserve">Rashodi za usluge </t>
  </si>
  <si>
    <t>Financijski rashodi</t>
  </si>
  <si>
    <t xml:space="preserve">Ostali financijski rashodi </t>
  </si>
  <si>
    <t xml:space="preserve">Rashodi za zaposlene </t>
  </si>
  <si>
    <t>Prihodi za posebne namjene</t>
  </si>
  <si>
    <t>Opći prihodi i primici</t>
  </si>
  <si>
    <t>Prihodi od nefinancijske imovine i nadoknade šteta s osnova osiguranja</t>
  </si>
  <si>
    <t>Izradio:</t>
  </si>
  <si>
    <t>Datum:</t>
  </si>
  <si>
    <t>M.P.</t>
  </si>
  <si>
    <t>Pomoći</t>
  </si>
  <si>
    <t>Obrazac JLP(R)S FP-RiI</t>
  </si>
  <si>
    <t>Korisnik proračuna</t>
  </si>
  <si>
    <t>Prihodi i primici</t>
  </si>
  <si>
    <t>Ukupno</t>
  </si>
  <si>
    <t>Brojčana oznaka i naziv glavnog programa</t>
  </si>
  <si>
    <t>Račun rashoda/izdatka</t>
  </si>
  <si>
    <t xml:space="preserve"> Procjena 2005.</t>
  </si>
  <si>
    <t xml:space="preserve"> Procjena 2006.</t>
  </si>
  <si>
    <t>Ostali rashodi za zaposlene</t>
  </si>
  <si>
    <t>Materijalni rashodi</t>
  </si>
  <si>
    <t xml:space="preserve">Plaće   </t>
  </si>
  <si>
    <t xml:space="preserve">Rashodi za nabavu proizvodne dugotrajne imovine </t>
  </si>
  <si>
    <t xml:space="preserve">Postrojenja i oprema </t>
  </si>
  <si>
    <t xml:space="preserve">Knjige, umjetnička djela </t>
  </si>
  <si>
    <t>Namjenski primici od zaduživ.</t>
  </si>
  <si>
    <t xml:space="preserve">UKUPNO </t>
  </si>
  <si>
    <t xml:space="preserve">(Ivana Vrhar) </t>
  </si>
  <si>
    <t>Lokalna uprava</t>
  </si>
  <si>
    <t>Doprinosi na plaće</t>
  </si>
  <si>
    <t>Nakn.tr.osob.izvan rad.odn.</t>
  </si>
  <si>
    <t>Ulaganja u računalne prog.</t>
  </si>
  <si>
    <t xml:space="preserve">Brojčana oznaka i naziv programa: </t>
  </si>
  <si>
    <t xml:space="preserve">Tehničko i strukovno srednje obrazovanje </t>
  </si>
  <si>
    <t>Brojčana oznaka i naziv aktivnosti:</t>
  </si>
  <si>
    <t xml:space="preserve">Redovna djelatnost </t>
  </si>
  <si>
    <t>0912</t>
  </si>
  <si>
    <t xml:space="preserve">Osnovno obrazovanje </t>
  </si>
  <si>
    <t xml:space="preserve">Brojčana oznaka lokacijske klasifikacije: </t>
  </si>
  <si>
    <t>Beli Manastir</t>
  </si>
  <si>
    <t>Umjetnička škola škola Beli Manastir</t>
  </si>
  <si>
    <t>Obrazac JLP(R)S FP-PiP 1</t>
  </si>
  <si>
    <t>Izvor</t>
  </si>
  <si>
    <r>
      <t>prihoda i primitaka</t>
    </r>
    <r>
      <rPr>
        <b/>
        <vertAlign val="superscript"/>
        <sz val="10"/>
        <rFont val="Arial"/>
        <family val="2"/>
      </rPr>
      <t xml:space="preserve"> *2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</t>
    </r>
  </si>
  <si>
    <t>Vlastiti prihodi</t>
  </si>
  <si>
    <t xml:space="preserve">Donacije </t>
  </si>
  <si>
    <t>Namjenski primici od zaduživanja</t>
  </si>
  <si>
    <r>
      <t>Oznaka rač.iz                                      računskog plana</t>
    </r>
    <r>
      <rPr>
        <b/>
        <vertAlign val="superscript"/>
        <sz val="10"/>
        <rFont val="Arial"/>
        <family val="2"/>
      </rPr>
      <t>*1</t>
    </r>
  </si>
  <si>
    <t>Prihod po posebnim propisima 652</t>
  </si>
  <si>
    <t>Donacije od pravnih i fizičkih osoba 663</t>
  </si>
  <si>
    <t>Prihodi iz proračuna 671</t>
  </si>
  <si>
    <t>Ukupno (po izvorima)</t>
  </si>
  <si>
    <t xml:space="preserve">Napomena: </t>
  </si>
  <si>
    <r>
      <t>-</t>
    </r>
    <r>
      <rPr>
        <vertAlign val="superscript"/>
        <sz val="11"/>
        <rFont val="Arial"/>
        <family val="2"/>
      </rPr>
      <t>*2</t>
    </r>
    <r>
      <rPr>
        <sz val="11"/>
        <rFont val="Arial"/>
        <family val="2"/>
      </rPr>
      <t xml:space="preserve"> Sadržaj izvora financiranja: opći prihodi i primici te prihodi za posebne namjene, odnosno vrste prihoda i primitaka koji ulaze u navedene izvore financiranja utvrđuje se ovisno o  specifičnim potrebama korisnika i može odstupati od gore zadanog modela.</t>
    </r>
  </si>
  <si>
    <t>Umjetnička  škola Beli Manastir</t>
  </si>
  <si>
    <t>Obrazac JLP(R)S FP-PiP 2</t>
  </si>
  <si>
    <r>
      <t>-</t>
    </r>
    <r>
      <rPr>
        <vertAlign val="superscript"/>
        <sz val="7"/>
        <rFont val="Arial"/>
        <family val="2"/>
      </rPr>
      <t>*2</t>
    </r>
    <r>
      <rPr>
        <sz val="7"/>
        <rFont val="Arial"/>
        <family val="2"/>
      </rPr>
      <t xml:space="preserve"> Sadržaj izvora financiranja: opći prihodi i primici te prihodi za posebne namjene, odnosno vrste prihoda i primitaka koji ulaze u navedene izvore financiranja utvrđuje se ovisno o  specifičnim potrebama korisnika i može odstupati od gore zadanog modela.</t>
    </r>
  </si>
  <si>
    <t>Prihod od financijske imovine 641</t>
  </si>
  <si>
    <r>
      <t>prihoda i primitaka</t>
    </r>
    <r>
      <rPr>
        <b/>
        <vertAlign val="superscript"/>
        <sz val="8"/>
        <rFont val="Arial"/>
        <family val="2"/>
      </rPr>
      <t xml:space="preserve"> *2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</t>
    </r>
  </si>
  <si>
    <r>
      <t>Oznaka računa iz                                                    računskog plana</t>
    </r>
    <r>
      <rPr>
        <b/>
        <vertAlign val="superscript"/>
        <sz val="8"/>
        <rFont val="Arial"/>
        <family val="2"/>
      </rPr>
      <t>*1</t>
    </r>
    <r>
      <rPr>
        <b/>
        <sz val="8"/>
        <rFont val="Arial"/>
        <family val="2"/>
      </rPr>
      <t xml:space="preserve">         </t>
    </r>
  </si>
  <si>
    <t>Prihod od imovine 64</t>
  </si>
  <si>
    <t>Prihod od administrativnih pristojbi i po posebnim propisima 65</t>
  </si>
  <si>
    <t>Prihodi iz prračuna 67</t>
  </si>
  <si>
    <t>UMJETNIČKA ŠKOLA BELI MANASTIR</t>
  </si>
  <si>
    <t>01 Umjetnička škola Beli Manastir</t>
  </si>
  <si>
    <t>Prihodi od financijske imovine</t>
  </si>
  <si>
    <t>Pomoći od ostalih subjekata unutar općeg proračuna 634</t>
  </si>
  <si>
    <t>Pomoći iz inozemstva (darovnice) i od subjekata unutar opće države 63</t>
  </si>
  <si>
    <t>Prihodi od prodaje proizvoda i roba te pružanja usluga i prihodi od donacija 66</t>
  </si>
  <si>
    <t>Naknade troškova zaposlenima</t>
  </si>
  <si>
    <t>Predsjednik školskog odbora:</t>
  </si>
  <si>
    <t xml:space="preserve">(Goran Jurić) </t>
  </si>
  <si>
    <t>(Goran Jurić)</t>
  </si>
  <si>
    <t>Predsjednik škoslog odbora:</t>
  </si>
  <si>
    <t>Pomoći proračunskim korisnicima iz proračuna koji im nije nadležan 636</t>
  </si>
  <si>
    <t>A100605</t>
  </si>
  <si>
    <t>Plaće za redovan rad</t>
  </si>
  <si>
    <t>Ostal rashodi za zaposlene</t>
  </si>
  <si>
    <t>Dop.za obv.zdrav.osig.</t>
  </si>
  <si>
    <t>Službena putovanja</t>
  </si>
  <si>
    <t>Naknade za prijevoz</t>
  </si>
  <si>
    <t>Stručno usavršavanje</t>
  </si>
  <si>
    <t>Nakn. Za koriš. Osob. Aut. U sl. svrhe</t>
  </si>
  <si>
    <t>Uredski materijal</t>
  </si>
  <si>
    <t>Električna energija</t>
  </si>
  <si>
    <t>Mat.i dij.za tek.i inv.održ.</t>
  </si>
  <si>
    <t>Sitan inventar i auto gume</t>
  </si>
  <si>
    <t>Sl.rad.i zašt.odjeća i obuća</t>
  </si>
  <si>
    <t>Usluge tel.,pošte i prijevoza</t>
  </si>
  <si>
    <t>Usl. Tek.i inv.održ.opreme</t>
  </si>
  <si>
    <t>Usl. Promidžbe i informiranja</t>
  </si>
  <si>
    <t>Komunalne usluge</t>
  </si>
  <si>
    <t>Zdravst. I veterin.usluge</t>
  </si>
  <si>
    <t>Intelektualne i osobne usluge</t>
  </si>
  <si>
    <t>Računalne usluge</t>
  </si>
  <si>
    <t>Ostale usluge</t>
  </si>
  <si>
    <t>Premije osiguranja</t>
  </si>
  <si>
    <t>Reprezentacija</t>
  </si>
  <si>
    <t>Članarine</t>
  </si>
  <si>
    <t>Pristojbe i naknade</t>
  </si>
  <si>
    <t>Bank.usl.i usl.plat.prometa</t>
  </si>
  <si>
    <t>Zatezne kamate</t>
  </si>
  <si>
    <t>Uredska oprema i namještaj</t>
  </si>
  <si>
    <t>Komunikacijska oprema</t>
  </si>
  <si>
    <t>Oprema za održavanje i zaštitu</t>
  </si>
  <si>
    <t>Sportska i glazbena oprema</t>
  </si>
  <si>
    <t>Ostala oprema</t>
  </si>
  <si>
    <t>Knjige</t>
  </si>
  <si>
    <t>PRIHODI UKUPNO</t>
  </si>
  <si>
    <t>PRIHODI POSLOVANJA</t>
  </si>
  <si>
    <t>PRIHODI OD NEFINANCIJSKE IMOVINE</t>
  </si>
  <si>
    <t>RASHODI UKUPNO</t>
  </si>
  <si>
    <t>RASHODI POSLOVANJA</t>
  </si>
  <si>
    <t>RASHODI ZA NEFINANCIJSKU IMOVINU</t>
  </si>
  <si>
    <t>RAZLIKA-VIŠAK I MANJAK</t>
  </si>
  <si>
    <t>PRIMICI OD FINANCIJSKE IMOVINE I ZADUŽIVANJA</t>
  </si>
  <si>
    <t>IZDACI ZA FINANCIJSKU IMOVINU I OTPLATE ZAJMOVA</t>
  </si>
  <si>
    <t>NETO FINANCIRANJE</t>
  </si>
  <si>
    <t>VIŠAK I MANJAK+NETO FINANCIRANJE</t>
  </si>
  <si>
    <t>MZO 63</t>
  </si>
  <si>
    <t>* MZO</t>
  </si>
  <si>
    <t>Ministarstvo znanosti i obrazovanja</t>
  </si>
  <si>
    <t xml:space="preserve">Ministarstvo znanosti i obrazovanja </t>
  </si>
  <si>
    <t>* Grad Beli Manastir</t>
  </si>
  <si>
    <t>Zakupnine i najamnine</t>
  </si>
  <si>
    <t>Program</t>
  </si>
  <si>
    <t>Aktivnost A100605 DJELATNOST UMJETNIČKE ŠKOLE  A101605</t>
  </si>
  <si>
    <t>Projekt K100606 NABAVKA OPREME ZA RAD  K101606</t>
  </si>
  <si>
    <t>Službe kulture</t>
  </si>
  <si>
    <t xml:space="preserve">Brojčana oznaka funkcijske klasifikacije MZO: </t>
  </si>
  <si>
    <t xml:space="preserve">Brojčana oznaka funkcijske klasifikacije JLP(R)S: </t>
  </si>
  <si>
    <t>A101606</t>
  </si>
  <si>
    <t>K100606</t>
  </si>
  <si>
    <t>K101606</t>
  </si>
  <si>
    <t>Nabavka opreme za rad</t>
  </si>
  <si>
    <t>UKUPAN DONOS VIŠKA/MANJKA IZ PRETHODNE(IH) GODINA</t>
  </si>
  <si>
    <t>NOVI PLAN</t>
  </si>
  <si>
    <t>Izmjene i dopune</t>
  </si>
  <si>
    <t>* AZZO</t>
  </si>
  <si>
    <t>povećanje/smanjnje</t>
  </si>
  <si>
    <t>Pomoći temeljem prijenosa EU sredstava 638</t>
  </si>
  <si>
    <t>2022.</t>
  </si>
  <si>
    <t>Višak prihoda poslovanja</t>
  </si>
  <si>
    <t xml:space="preserve">Višak prihoda poslovanja            </t>
  </si>
  <si>
    <t>Preneseni višak prihoda  podskupina 922</t>
  </si>
  <si>
    <t>preneseni višak prihoda podskupina 922</t>
  </si>
  <si>
    <t>PRIHODI I PRIMICI</t>
  </si>
  <si>
    <t>Račun</t>
  </si>
  <si>
    <t>Povećanje/ Smanjenje</t>
  </si>
  <si>
    <t>Pomoći iz proračuna</t>
  </si>
  <si>
    <t>633</t>
  </si>
  <si>
    <t>Pomoći od ostalih subjekata unutar općeg proračuna- HZZ</t>
  </si>
  <si>
    <t>634</t>
  </si>
  <si>
    <t>Pomoći pror.koris.iz proračuna koji im nije nadležan-MZOŠ</t>
  </si>
  <si>
    <t>636</t>
  </si>
  <si>
    <t>Pomoći pror.koris.iz proračuna koji im nije nadležan-AZZO</t>
  </si>
  <si>
    <t>Pomoći pror.koris.iz proračuna koji im nije nadležan-OPĆINE</t>
  </si>
  <si>
    <t>Pomoći iz drž. proračuna temeljem prijenosa EU sredstava</t>
  </si>
  <si>
    <t>638</t>
  </si>
  <si>
    <t xml:space="preserve">Prihodi od financijske imovine     </t>
  </si>
  <si>
    <t xml:space="preserve">Prihodi po posebnim propisima     </t>
  </si>
  <si>
    <t>Prihodi od prodaje proizvoda i roba te pruženih usluga</t>
  </si>
  <si>
    <t>Donacije od pravnih i fizičkih osoba</t>
  </si>
  <si>
    <t>Prihodi iz proračuna za redovnu djelatnost-grad</t>
  </si>
  <si>
    <t>Proračun</t>
  </si>
  <si>
    <t>Prihodi od poslovanja</t>
  </si>
  <si>
    <t xml:space="preserve">Ukupno </t>
  </si>
  <si>
    <t>Višak iz prethodne godine</t>
  </si>
  <si>
    <t>UKUPNO  PRIMICI ZA FINANCIRANJE POSLOVANJA I NEFINANCIJSKU IMOVINU</t>
  </si>
  <si>
    <t>RASHODI I IZDACI</t>
  </si>
  <si>
    <t>Rashodi poslovanja</t>
  </si>
  <si>
    <t>Izdaci za zaposlene</t>
  </si>
  <si>
    <t>Plaće</t>
  </si>
  <si>
    <t>Rashodi za materijal i energiju</t>
  </si>
  <si>
    <t>Rashodi za usluge</t>
  </si>
  <si>
    <t>Naknade troškova osobama van radnog odnosa</t>
  </si>
  <si>
    <t>Ostali nespomenuti troškovi</t>
  </si>
  <si>
    <t>Ostali financijski rashodi</t>
  </si>
  <si>
    <t>Rashodi za nabavu NFI</t>
  </si>
  <si>
    <t>Rashodi:nabava dugotr. Imovine</t>
  </si>
  <si>
    <t>Postrojenje i oprema</t>
  </si>
  <si>
    <t>Knjige, umjetnička djela</t>
  </si>
  <si>
    <t>Nematerijalna proizv. Imovina</t>
  </si>
  <si>
    <t>Ukupni rashodi poslovanja i za nefinanc imovinu</t>
  </si>
  <si>
    <t>Osnova za obavljenu izmjenu i dopunu Financijskog plana su:</t>
  </si>
  <si>
    <t>Voditelj računovodstva: Ivana Vrhar</t>
  </si>
  <si>
    <t xml:space="preserve"> Procjena 2023.</t>
  </si>
  <si>
    <t>Lokalna uprava procjena 2023.</t>
  </si>
  <si>
    <t>Procjena 2023.</t>
  </si>
  <si>
    <t>2023.</t>
  </si>
  <si>
    <t>Projekcija plana za 2023.</t>
  </si>
  <si>
    <t>DIO VIŠKA/MANJKA I PRETHODNE(IH) GODINA KOJI ĆE SE POKRITI/RASPOREDITI U RAZDOBLJU 2021.</t>
  </si>
  <si>
    <t>a. rebalans proračun MZO</t>
  </si>
  <si>
    <t>b. rebalans proračun Grada Belog Manastira</t>
  </si>
  <si>
    <t>Plan za  2022.</t>
  </si>
  <si>
    <t>Procjena 2024.</t>
  </si>
  <si>
    <t>Plan za 2022.</t>
  </si>
  <si>
    <t xml:space="preserve"> Procjena 2024.</t>
  </si>
  <si>
    <t>Lokalna uprava procjena 2024.</t>
  </si>
  <si>
    <t xml:space="preserve">Financijski plan - Plan rashoda i izdataka 2022. i procijene 2023. i 2024. </t>
  </si>
  <si>
    <t>Financijski plan za  2022.</t>
  </si>
  <si>
    <t>Plan 2022.</t>
  </si>
  <si>
    <t>Ukupno prihodi i primici za 2022.</t>
  </si>
  <si>
    <r>
      <t>-</t>
    </r>
    <r>
      <rPr>
        <vertAlign val="superscript"/>
        <sz val="11"/>
        <rFont val="Arial"/>
        <family val="2"/>
      </rPr>
      <t>*1</t>
    </r>
    <r>
      <rPr>
        <sz val="11"/>
        <rFont val="Arial"/>
        <family val="2"/>
      </rPr>
      <t xml:space="preserve">  Prihodi i primici planiraju se za 2022. godinu na razini podskupine računa (treća razina računskog plana). </t>
    </r>
  </si>
  <si>
    <t xml:space="preserve"> FINANCIJSKI PLAN - Procjena prihoda i primitaka za 2023. i  2024.</t>
  </si>
  <si>
    <t>Ukupno prihodi i primici za 2023. i 2024.</t>
  </si>
  <si>
    <r>
      <t>-</t>
    </r>
    <r>
      <rPr>
        <vertAlign val="superscript"/>
        <sz val="7"/>
        <rFont val="Arial"/>
        <family val="2"/>
      </rPr>
      <t>*1</t>
    </r>
    <r>
      <rPr>
        <sz val="7"/>
        <rFont val="Arial"/>
        <family val="2"/>
      </rPr>
      <t xml:space="preserve">  Prihodi i primici planiraju se za 2023. godinu i 2024. godinu na razini skupine (druga razina računskog plana).</t>
    </r>
  </si>
  <si>
    <t>2024.</t>
  </si>
  <si>
    <t xml:space="preserve"> FINANCIJSKI PLAN UMJETNIČKE ŠKOLE BELI MANASTIR ZA 2022. I PROJEKCIJA PLANA ZA 2023. I 2024. GODINU</t>
  </si>
  <si>
    <t>Projekcija plana za 2024.</t>
  </si>
  <si>
    <t xml:space="preserve">Plan za 2022. </t>
  </si>
  <si>
    <t xml:space="preserve">Novi Plan 2022/ Izmjene </t>
  </si>
  <si>
    <t>Izmjenjeni i dopunjeni plan za 2022.</t>
  </si>
  <si>
    <t>d. rebalans proračun prihoda po posebnim namjenama</t>
  </si>
  <si>
    <t>c. rebalans proračun vlastitih prihoda</t>
  </si>
  <si>
    <t>Predsjednik ŠO: Goran Jurić</t>
  </si>
  <si>
    <t>e. rebalans proračun donacije</t>
  </si>
  <si>
    <t>II. IZMJENE I DOPUNE</t>
  </si>
  <si>
    <t xml:space="preserve"> FINANCIJSKI PLAN - Plan prihoda i primitaka za 2022.- II. IZMJENE I DOPUNE</t>
  </si>
  <si>
    <t>II. IZMJENE I DOPUNE FINANCIJSKOG PLANA ZA 2022. GODINU</t>
  </si>
  <si>
    <t>OPĆI DIO II. IZMJENE I DOPUNE</t>
  </si>
  <si>
    <t>Beli Manastir, svibanj 2022.g.</t>
  </si>
  <si>
    <t xml:space="preserve"> Financijski plana - Plan rashoda i izdataka 2022. i procjene 2023. i 2024. </t>
  </si>
  <si>
    <t>Ravnateljica:  Zrinka Barić</t>
  </si>
  <si>
    <t>15.7.2022.</t>
  </si>
  <si>
    <t>KLASA: 400-04/22-01/01</t>
  </si>
  <si>
    <t>URBROJ: 2100-1-8-22-3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</si>
</sst>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\ _k_n"/>
    <numFmt numFmtId="167" formatCode="#,##0.00\ &quot;kn&quot;"/>
    <numFmt numFmtId="168" formatCode="_(* #,##0.00_);_(* \(#,##0.00\);_(* &quot;-&quot;??_);_(@_)"/>
    <numFmt numFmtId="169" formatCode="#,##0_ ;[Red]\-#,##0\ "/>
    <numFmt numFmtId="170" formatCode="&quot;Da&quot;;&quot;Da&quot;;&quot;Ne&quot;"/>
    <numFmt numFmtId="171" formatCode="&quot;Istinito&quot;;&quot;Istinito&quot;;&quot;Neistinito&quot;"/>
    <numFmt numFmtId="172" formatCode="&quot;Uključeno&quot;;&quot;Uključeno&quot;;&quot;Isključeno&quot;"/>
    <numFmt numFmtId="173" formatCode="[$€-2]\ #,##0.00_);[Red]\([$€-2]\ #,##0.00\)"/>
    <numFmt numFmtId="174" formatCode="&quot;True&quot;;&quot;True&quot;;&quot;False&quot;"/>
    <numFmt numFmtId="175" formatCode="[$¥€-2]\ #,##0.00_);[Red]\([$€-2]\ #,##0.00\)"/>
    <numFmt numFmtId="176" formatCode="0.0000"/>
  </numFmts>
  <fonts count="7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b/>
      <sz val="16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2"/>
      <name val="Arial Narrow"/>
      <family val="2"/>
    </font>
    <font>
      <sz val="9"/>
      <name val="Arial Narrow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1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vertAlign val="superscript"/>
      <sz val="8"/>
      <name val="Arial"/>
      <family val="2"/>
    </font>
    <font>
      <sz val="14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i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</fills>
  <borders count="9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 style="double"/>
    </border>
    <border>
      <left style="thin"/>
      <right style="thin"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/>
      <right style="thin"/>
      <top/>
      <bottom/>
    </border>
    <border>
      <left style="medium"/>
      <right/>
      <top style="thin"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/>
      <bottom style="medium"/>
    </border>
    <border>
      <left/>
      <right style="medium"/>
      <top style="medium"/>
      <bottom style="double"/>
    </border>
    <border>
      <left style="medium"/>
      <right style="thin"/>
      <top style="double"/>
      <bottom style="double"/>
    </border>
    <border>
      <left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0" fillId="20" borderId="1" applyNumberFormat="0" applyFont="0" applyAlignment="0" applyProtection="0"/>
    <xf numFmtId="0" fontId="57" fillId="21" borderId="0" applyNumberFormat="0" applyBorder="0" applyAlignment="0" applyProtection="0"/>
    <xf numFmtId="0" fontId="58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9" fillId="28" borderId="2" applyNumberFormat="0" applyAlignment="0" applyProtection="0"/>
    <xf numFmtId="0" fontId="60" fillId="28" borderId="3" applyNumberFormat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1" borderId="8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93">
    <xf numFmtId="0" fontId="0" fillId="0" borderId="0" xfId="0" applyAlignment="1">
      <alignment/>
    </xf>
    <xf numFmtId="3" fontId="1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0" fontId="0" fillId="0" borderId="0" xfId="0" applyAlignment="1">
      <alignment horizontal="center" wrapText="1"/>
    </xf>
    <xf numFmtId="3" fontId="10" fillId="0" borderId="0" xfId="0" applyNumberFormat="1" applyFont="1" applyAlignment="1">
      <alignment wrapText="1"/>
    </xf>
    <xf numFmtId="3" fontId="12" fillId="0" borderId="0" xfId="0" applyNumberFormat="1" applyFont="1" applyFill="1" applyBorder="1" applyAlignment="1" quotePrefix="1">
      <alignment horizontal="left"/>
    </xf>
    <xf numFmtId="0" fontId="9" fillId="0" borderId="10" xfId="0" applyNumberFormat="1" applyFont="1" applyBorder="1" applyAlignment="1">
      <alignment horizontal="center"/>
    </xf>
    <xf numFmtId="3" fontId="9" fillId="0" borderId="11" xfId="0" applyNumberFormat="1" applyFont="1" applyBorder="1" applyAlignment="1" quotePrefix="1">
      <alignment horizontal="center" wrapText="1"/>
    </xf>
    <xf numFmtId="3" fontId="9" fillId="0" borderId="0" xfId="0" applyNumberFormat="1" applyFont="1" applyAlignment="1">
      <alignment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4" fillId="0" borderId="10" xfId="0" applyNumberFormat="1" applyFont="1" applyBorder="1" applyAlignment="1" quotePrefix="1">
      <alignment horizontal="left"/>
    </xf>
    <xf numFmtId="3" fontId="14" fillId="0" borderId="0" xfId="0" applyNumberFormat="1" applyFont="1" applyAlignment="1">
      <alignment horizontal="left"/>
    </xf>
    <xf numFmtId="3" fontId="14" fillId="0" borderId="0" xfId="0" applyNumberFormat="1" applyFont="1" applyAlignment="1">
      <alignment/>
    </xf>
    <xf numFmtId="3" fontId="11" fillId="0" borderId="0" xfId="0" applyNumberFormat="1" applyFont="1" applyAlignment="1">
      <alignment wrapText="1"/>
    </xf>
    <xf numFmtId="3" fontId="4" fillId="0" borderId="0" xfId="0" applyNumberFormat="1" applyFont="1" applyAlignment="1" quotePrefix="1">
      <alignment horizontal="left"/>
    </xf>
    <xf numFmtId="165" fontId="4" fillId="0" borderId="0" xfId="64" applyFont="1" applyBorder="1" applyAlignment="1">
      <alignment/>
    </xf>
    <xf numFmtId="3" fontId="4" fillId="0" borderId="0" xfId="0" applyNumberFormat="1" applyFont="1" applyBorder="1" applyAlignment="1" quotePrefix="1">
      <alignment horizontal="left"/>
    </xf>
    <xf numFmtId="3" fontId="7" fillId="0" borderId="0" xfId="0" applyNumberFormat="1" applyFont="1" applyAlignment="1" quotePrefix="1">
      <alignment horizontal="left"/>
    </xf>
    <xf numFmtId="3" fontId="15" fillId="0" borderId="0" xfId="0" applyNumberFormat="1" applyFont="1" applyFill="1" applyBorder="1" applyAlignment="1" quotePrefix="1">
      <alignment horizontal="left"/>
    </xf>
    <xf numFmtId="3" fontId="15" fillId="0" borderId="0" xfId="0" applyNumberFormat="1" applyFont="1" applyFill="1" applyBorder="1" applyAlignment="1" quotePrefix="1">
      <alignment horizontal="left" wrapText="1"/>
    </xf>
    <xf numFmtId="0" fontId="3" fillId="33" borderId="12" xfId="0" applyNumberFormat="1" applyFont="1" applyFill="1" applyBorder="1" applyAlignment="1">
      <alignment horizontal="center"/>
    </xf>
    <xf numFmtId="3" fontId="3" fillId="33" borderId="12" xfId="0" applyNumberFormat="1" applyFont="1" applyFill="1" applyBorder="1" applyAlignment="1">
      <alignment/>
    </xf>
    <xf numFmtId="0" fontId="6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/>
    </xf>
    <xf numFmtId="0" fontId="6" fillId="0" borderId="14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/>
    </xf>
    <xf numFmtId="3" fontId="6" fillId="0" borderId="13" xfId="0" applyNumberFormat="1" applyFont="1" applyBorder="1" applyAlignment="1">
      <alignment wrapText="1"/>
    </xf>
    <xf numFmtId="3" fontId="6" fillId="0" borderId="14" xfId="0" applyNumberFormat="1" applyFont="1" applyBorder="1" applyAlignment="1">
      <alignment wrapText="1"/>
    </xf>
    <xf numFmtId="3" fontId="6" fillId="33" borderId="13" xfId="0" applyNumberFormat="1" applyFont="1" applyFill="1" applyBorder="1" applyAlignment="1">
      <alignment/>
    </xf>
    <xf numFmtId="3" fontId="3" fillId="0" borderId="14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center" wrapText="1"/>
    </xf>
    <xf numFmtId="0" fontId="6" fillId="0" borderId="13" xfId="0" applyNumberFormat="1" applyFont="1" applyBorder="1" applyAlignment="1">
      <alignment horizontal="center" wrapText="1"/>
    </xf>
    <xf numFmtId="0" fontId="6" fillId="0" borderId="14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 shrinkToFit="1"/>
    </xf>
    <xf numFmtId="0" fontId="3" fillId="33" borderId="12" xfId="0" applyNumberFormat="1" applyFont="1" applyFill="1" applyBorder="1" applyAlignment="1">
      <alignment horizontal="center" wrapText="1" shrinkToFit="1"/>
    </xf>
    <xf numFmtId="3" fontId="6" fillId="33" borderId="14" xfId="0" applyNumberFormat="1" applyFont="1" applyFill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wrapText="1"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wrapText="1"/>
    </xf>
    <xf numFmtId="0" fontId="0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1" fillId="0" borderId="0" xfId="0" applyNumberFormat="1" applyFont="1" applyFill="1" applyBorder="1" applyAlignment="1" quotePrefix="1">
      <alignment horizontal="left"/>
    </xf>
    <xf numFmtId="3" fontId="1" fillId="0" borderId="0" xfId="0" applyNumberFormat="1" applyFont="1" applyAlignment="1">
      <alignment/>
    </xf>
    <xf numFmtId="3" fontId="16" fillId="0" borderId="0" xfId="0" applyNumberFormat="1" applyFont="1" applyAlignment="1">
      <alignment wrapText="1"/>
    </xf>
    <xf numFmtId="0" fontId="3" fillId="0" borderId="14" xfId="0" applyNumberFormat="1" applyFont="1" applyBorder="1" applyAlignment="1">
      <alignment horizontal="center" vertical="center" wrapText="1"/>
    </xf>
    <xf numFmtId="0" fontId="18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0" fontId="6" fillId="0" borderId="15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/>
    </xf>
    <xf numFmtId="3" fontId="6" fillId="33" borderId="15" xfId="0" applyNumberFormat="1" applyFont="1" applyFill="1" applyBorder="1" applyAlignment="1">
      <alignment/>
    </xf>
    <xf numFmtId="0" fontId="6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 shrinkToFit="1"/>
    </xf>
    <xf numFmtId="3" fontId="6" fillId="0" borderId="13" xfId="0" applyNumberFormat="1" applyFont="1" applyFill="1" applyBorder="1" applyAlignment="1">
      <alignment/>
    </xf>
    <xf numFmtId="4" fontId="3" fillId="0" borderId="14" xfId="0" applyNumberFormat="1" applyFont="1" applyBorder="1" applyAlignment="1">
      <alignment horizontal="right"/>
    </xf>
    <xf numFmtId="4" fontId="3" fillId="33" borderId="14" xfId="64" applyNumberFormat="1" applyFont="1" applyFill="1" applyBorder="1" applyAlignment="1">
      <alignment horizontal="right"/>
    </xf>
    <xf numFmtId="4" fontId="3" fillId="0" borderId="14" xfId="0" applyNumberFormat="1" applyFont="1" applyBorder="1" applyAlignment="1" quotePrefix="1">
      <alignment horizontal="right" wrapText="1"/>
    </xf>
    <xf numFmtId="4" fontId="3" fillId="34" borderId="14" xfId="0" applyNumberFormat="1" applyFont="1" applyFill="1" applyBorder="1" applyAlignment="1">
      <alignment/>
    </xf>
    <xf numFmtId="49" fontId="18" fillId="0" borderId="0" xfId="0" applyNumberFormat="1" applyFont="1" applyAlignment="1">
      <alignment horizontal="center" vertical="center"/>
    </xf>
    <xf numFmtId="4" fontId="3" fillId="33" borderId="12" xfId="0" applyNumberFormat="1" applyFont="1" applyFill="1" applyBorder="1" applyAlignment="1">
      <alignment/>
    </xf>
    <xf numFmtId="0" fontId="20" fillId="33" borderId="16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1" fillId="1" borderId="18" xfId="0" applyFont="1" applyFill="1" applyBorder="1" applyAlignment="1">
      <alignment horizontal="center"/>
    </xf>
    <xf numFmtId="0" fontId="1" fillId="1" borderId="19" xfId="0" applyFont="1" applyFill="1" applyBorder="1" applyAlignment="1">
      <alignment horizontal="right" vertical="center" wrapText="1"/>
    </xf>
    <xf numFmtId="0" fontId="1" fillId="1" borderId="20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left" wrapText="1"/>
    </xf>
    <xf numFmtId="4" fontId="0" fillId="0" borderId="14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1" fillId="33" borderId="24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 quotePrefix="1">
      <alignment/>
    </xf>
    <xf numFmtId="0" fontId="11" fillId="0" borderId="0" xfId="0" applyFont="1" applyAlignment="1">
      <alignment/>
    </xf>
    <xf numFmtId="3" fontId="1" fillId="0" borderId="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33" borderId="25" xfId="0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/>
    </xf>
    <xf numFmtId="0" fontId="20" fillId="35" borderId="0" xfId="0" applyFont="1" applyFill="1" applyBorder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 quotePrefix="1">
      <alignment/>
    </xf>
    <xf numFmtId="0" fontId="0" fillId="0" borderId="0" xfId="0" applyFont="1" applyAlignment="1">
      <alignment/>
    </xf>
    <xf numFmtId="0" fontId="20" fillId="36" borderId="16" xfId="0" applyFont="1" applyFill="1" applyBorder="1" applyAlignment="1">
      <alignment/>
    </xf>
    <xf numFmtId="0" fontId="20" fillId="36" borderId="20" xfId="0" applyFont="1" applyFill="1" applyBorder="1" applyAlignment="1">
      <alignment/>
    </xf>
    <xf numFmtId="0" fontId="8" fillId="1" borderId="18" xfId="0" applyFont="1" applyFill="1" applyBorder="1" applyAlignment="1">
      <alignment horizontal="center"/>
    </xf>
    <xf numFmtId="0" fontId="8" fillId="1" borderId="19" xfId="0" applyFont="1" applyFill="1" applyBorder="1" applyAlignment="1">
      <alignment horizontal="right" vertical="center" wrapText="1"/>
    </xf>
    <xf numFmtId="0" fontId="8" fillId="1" borderId="20" xfId="0" applyFont="1" applyFill="1" applyBorder="1" applyAlignment="1">
      <alignment horizontal="left" wrapText="1"/>
    </xf>
    <xf numFmtId="0" fontId="5" fillId="0" borderId="26" xfId="0" applyFont="1" applyBorder="1" applyAlignment="1">
      <alignment horizontal="center" vertical="center" wrapText="1"/>
    </xf>
    <xf numFmtId="3" fontId="5" fillId="0" borderId="27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33" borderId="22" xfId="0" applyFont="1" applyFill="1" applyBorder="1" applyAlignment="1">
      <alignment/>
    </xf>
    <xf numFmtId="0" fontId="6" fillId="37" borderId="0" xfId="0" applyNumberFormat="1" applyFont="1" applyFill="1" applyBorder="1" applyAlignment="1">
      <alignment horizontal="center"/>
    </xf>
    <xf numFmtId="0" fontId="3" fillId="37" borderId="0" xfId="0" applyNumberFormat="1" applyFont="1" applyFill="1" applyBorder="1" applyAlignment="1" quotePrefix="1">
      <alignment horizontal="center" vertical="justify"/>
    </xf>
    <xf numFmtId="4" fontId="3" fillId="37" borderId="0" xfId="0" applyNumberFormat="1" applyFont="1" applyFill="1" applyBorder="1" applyAlignment="1">
      <alignment/>
    </xf>
    <xf numFmtId="3" fontId="3" fillId="37" borderId="0" xfId="0" applyNumberFormat="1" applyFont="1" applyFill="1" applyBorder="1" applyAlignment="1">
      <alignment/>
    </xf>
    <xf numFmtId="3" fontId="19" fillId="0" borderId="0" xfId="0" applyNumberFormat="1" applyFont="1" applyAlignment="1">
      <alignment horizontal="center" vertical="center" wrapText="1"/>
    </xf>
    <xf numFmtId="0" fontId="17" fillId="0" borderId="0" xfId="0" applyFont="1" applyAlignment="1" quotePrefix="1">
      <alignment wrapText="1"/>
    </xf>
    <xf numFmtId="0" fontId="17" fillId="0" borderId="0" xfId="0" applyFont="1" applyAlignment="1">
      <alignment wrapText="1"/>
    </xf>
    <xf numFmtId="3" fontId="3" fillId="0" borderId="14" xfId="0" applyNumberFormat="1" applyFont="1" applyBorder="1" applyAlignment="1">
      <alignment horizont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4" fillId="0" borderId="0" xfId="0" applyFont="1" applyAlignment="1" quotePrefix="1">
      <alignment wrapText="1"/>
    </xf>
    <xf numFmtId="0" fontId="24" fillId="0" borderId="0" xfId="0" applyFont="1" applyAlignment="1">
      <alignment wrapText="1"/>
    </xf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6" fillId="38" borderId="14" xfId="0" applyNumberFormat="1" applyFont="1" applyFill="1" applyBorder="1" applyAlignment="1">
      <alignment horizontal="center"/>
    </xf>
    <xf numFmtId="0" fontId="3" fillId="38" borderId="14" xfId="0" applyNumberFormat="1" applyFont="1" applyFill="1" applyBorder="1" applyAlignment="1" quotePrefix="1">
      <alignment horizontal="center" vertical="justify"/>
    </xf>
    <xf numFmtId="3" fontId="3" fillId="38" borderId="14" xfId="0" applyNumberFormat="1" applyFont="1" applyFill="1" applyBorder="1" applyAlignment="1">
      <alignment/>
    </xf>
    <xf numFmtId="0" fontId="3" fillId="38" borderId="31" xfId="0" applyNumberFormat="1" applyFont="1" applyFill="1" applyBorder="1" applyAlignment="1" quotePrefix="1">
      <alignment horizontal="center" vertical="center" wrapText="1"/>
    </xf>
    <xf numFmtId="0" fontId="3" fillId="38" borderId="32" xfId="0" applyNumberFormat="1" applyFont="1" applyFill="1" applyBorder="1" applyAlignment="1">
      <alignment horizontal="center" vertical="center" wrapText="1"/>
    </xf>
    <xf numFmtId="3" fontId="3" fillId="38" borderId="32" xfId="0" applyNumberFormat="1" applyFont="1" applyFill="1" applyBorder="1" applyAlignment="1">
      <alignment horizontal="center" vertical="center" wrapText="1"/>
    </xf>
    <xf numFmtId="3" fontId="3" fillId="38" borderId="32" xfId="0" applyNumberFormat="1" applyFont="1" applyFill="1" applyBorder="1" applyAlignment="1" quotePrefix="1">
      <alignment horizontal="center" vertical="center" wrapText="1"/>
    </xf>
    <xf numFmtId="3" fontId="3" fillId="38" borderId="33" xfId="0" applyNumberFormat="1" applyFont="1" applyFill="1" applyBorder="1" applyAlignment="1" quotePrefix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3" fontId="19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3" fontId="29" fillId="0" borderId="0" xfId="0" applyNumberFormat="1" applyFont="1" applyAlignment="1">
      <alignment/>
    </xf>
    <xf numFmtId="0" fontId="74" fillId="39" borderId="34" xfId="0" applyNumberFormat="1" applyFont="1" applyFill="1" applyBorder="1" applyAlignment="1" quotePrefix="1">
      <alignment horizontal="left" vertical="center" wrapText="1"/>
    </xf>
    <xf numFmtId="0" fontId="74" fillId="39" borderId="15" xfId="0" applyNumberFormat="1" applyFont="1" applyFill="1" applyBorder="1" applyAlignment="1">
      <alignment horizontal="center" vertical="center" wrapText="1"/>
    </xf>
    <xf numFmtId="3" fontId="74" fillId="39" borderId="15" xfId="0" applyNumberFormat="1" applyFont="1" applyFill="1" applyBorder="1" applyAlignment="1">
      <alignment horizontal="center" vertical="center" wrapText="1"/>
    </xf>
    <xf numFmtId="3" fontId="3" fillId="33" borderId="35" xfId="0" applyNumberFormat="1" applyFont="1" applyFill="1" applyBorder="1" applyAlignment="1">
      <alignment/>
    </xf>
    <xf numFmtId="0" fontId="3" fillId="36" borderId="13" xfId="0" applyNumberFormat="1" applyFont="1" applyFill="1" applyBorder="1" applyAlignment="1">
      <alignment horizontal="center"/>
    </xf>
    <xf numFmtId="3" fontId="3" fillId="36" borderId="13" xfId="0" applyNumberFormat="1" applyFont="1" applyFill="1" applyBorder="1" applyAlignment="1">
      <alignment/>
    </xf>
    <xf numFmtId="3" fontId="3" fillId="36" borderId="15" xfId="0" applyNumberFormat="1" applyFont="1" applyFill="1" applyBorder="1" applyAlignment="1">
      <alignment/>
    </xf>
    <xf numFmtId="3" fontId="9" fillId="36" borderId="0" xfId="0" applyNumberFormat="1" applyFont="1" applyFill="1" applyAlignment="1">
      <alignment/>
    </xf>
    <xf numFmtId="3" fontId="6" fillId="38" borderId="14" xfId="0" applyNumberFormat="1" applyFont="1" applyFill="1" applyBorder="1" applyAlignment="1">
      <alignment/>
    </xf>
    <xf numFmtId="0" fontId="3" fillId="36" borderId="14" xfId="0" applyNumberFormat="1" applyFont="1" applyFill="1" applyBorder="1" applyAlignment="1">
      <alignment horizontal="center"/>
    </xf>
    <xf numFmtId="3" fontId="3" fillId="36" borderId="14" xfId="0" applyNumberFormat="1" applyFont="1" applyFill="1" applyBorder="1" applyAlignment="1">
      <alignment/>
    </xf>
    <xf numFmtId="0" fontId="3" fillId="36" borderId="15" xfId="0" applyNumberFormat="1" applyFont="1" applyFill="1" applyBorder="1" applyAlignment="1">
      <alignment horizontal="center"/>
    </xf>
    <xf numFmtId="4" fontId="6" fillId="0" borderId="15" xfId="0" applyNumberFormat="1" applyFont="1" applyBorder="1" applyAlignment="1">
      <alignment/>
    </xf>
    <xf numFmtId="0" fontId="3" fillId="36" borderId="13" xfId="0" applyNumberFormat="1" applyFont="1" applyFill="1" applyBorder="1" applyAlignment="1">
      <alignment horizontal="center" wrapText="1"/>
    </xf>
    <xf numFmtId="3" fontId="3" fillId="36" borderId="13" xfId="0" applyNumberFormat="1" applyFont="1" applyFill="1" applyBorder="1" applyAlignment="1">
      <alignment wrapText="1"/>
    </xf>
    <xf numFmtId="0" fontId="3" fillId="36" borderId="14" xfId="0" applyNumberFormat="1" applyFont="1" applyFill="1" applyBorder="1" applyAlignment="1">
      <alignment horizontal="center" wrapText="1"/>
    </xf>
    <xf numFmtId="3" fontId="3" fillId="36" borderId="14" xfId="0" applyNumberFormat="1" applyFont="1" applyFill="1" applyBorder="1" applyAlignment="1">
      <alignment wrapText="1"/>
    </xf>
    <xf numFmtId="0" fontId="6" fillId="0" borderId="14" xfId="0" applyNumberFormat="1" applyFont="1" applyBorder="1" applyAlignment="1">
      <alignment/>
    </xf>
    <xf numFmtId="0" fontId="3" fillId="0" borderId="14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 wrapText="1"/>
    </xf>
    <xf numFmtId="3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 wrapText="1"/>
    </xf>
    <xf numFmtId="0" fontId="6" fillId="0" borderId="15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 wrapText="1"/>
    </xf>
    <xf numFmtId="3" fontId="6" fillId="0" borderId="15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 wrapText="1"/>
    </xf>
    <xf numFmtId="3" fontId="6" fillId="38" borderId="15" xfId="0" applyNumberFormat="1" applyFont="1" applyFill="1" applyBorder="1" applyAlignment="1">
      <alignment/>
    </xf>
    <xf numFmtId="0" fontId="6" fillId="0" borderId="15" xfId="0" applyNumberFormat="1" applyFont="1" applyBorder="1" applyAlignment="1">
      <alignment horizontal="center" wrapText="1"/>
    </xf>
    <xf numFmtId="3" fontId="6" fillId="0" borderId="15" xfId="0" applyNumberFormat="1" applyFont="1" applyBorder="1" applyAlignment="1">
      <alignment wrapText="1"/>
    </xf>
    <xf numFmtId="3" fontId="6" fillId="0" borderId="14" xfId="0" applyNumberFormat="1" applyFont="1" applyBorder="1" applyAlignment="1">
      <alignment horizontal="center"/>
    </xf>
    <xf numFmtId="0" fontId="6" fillId="0" borderId="36" xfId="0" applyNumberFormat="1" applyFont="1" applyBorder="1" applyAlignment="1">
      <alignment horizontal="center"/>
    </xf>
    <xf numFmtId="3" fontId="6" fillId="0" borderId="36" xfId="0" applyNumberFormat="1" applyFont="1" applyBorder="1" applyAlignment="1">
      <alignment/>
    </xf>
    <xf numFmtId="3" fontId="6" fillId="0" borderId="36" xfId="0" applyNumberFormat="1" applyFont="1" applyBorder="1" applyAlignment="1">
      <alignment wrapText="1"/>
    </xf>
    <xf numFmtId="3" fontId="6" fillId="33" borderId="36" xfId="0" applyNumberFormat="1" applyFont="1" applyFill="1" applyBorder="1" applyAlignment="1">
      <alignment/>
    </xf>
    <xf numFmtId="0" fontId="6" fillId="0" borderId="27" xfId="0" applyNumberFormat="1" applyFont="1" applyBorder="1" applyAlignment="1">
      <alignment horizontal="center"/>
    </xf>
    <xf numFmtId="0" fontId="74" fillId="39" borderId="34" xfId="0" applyNumberFormat="1" applyFont="1" applyFill="1" applyBorder="1" applyAlignment="1">
      <alignment horizontal="left"/>
    </xf>
    <xf numFmtId="3" fontId="75" fillId="39" borderId="15" xfId="0" applyNumberFormat="1" applyFont="1" applyFill="1" applyBorder="1" applyAlignment="1">
      <alignment horizontal="center"/>
    </xf>
    <xf numFmtId="3" fontId="75" fillId="39" borderId="15" xfId="0" applyNumberFormat="1" applyFont="1" applyFill="1" applyBorder="1" applyAlignment="1">
      <alignment/>
    </xf>
    <xf numFmtId="49" fontId="3" fillId="36" borderId="13" xfId="0" applyNumberFormat="1" applyFont="1" applyFill="1" applyBorder="1" applyAlignment="1">
      <alignment horizontal="center" shrinkToFit="1"/>
    </xf>
    <xf numFmtId="4" fontId="6" fillId="0" borderId="13" xfId="0" applyNumberFormat="1" applyFont="1" applyFill="1" applyBorder="1" applyAlignment="1">
      <alignment/>
    </xf>
    <xf numFmtId="49" fontId="3" fillId="36" borderId="14" xfId="0" applyNumberFormat="1" applyFont="1" applyFill="1" applyBorder="1" applyAlignment="1">
      <alignment horizontal="center" shrinkToFit="1"/>
    </xf>
    <xf numFmtId="3" fontId="10" fillId="37" borderId="0" xfId="0" applyNumberFormat="1" applyFont="1" applyFill="1" applyAlignment="1">
      <alignment/>
    </xf>
    <xf numFmtId="3" fontId="0" fillId="0" borderId="10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left" indent="1"/>
    </xf>
    <xf numFmtId="3" fontId="11" fillId="0" borderId="0" xfId="0" applyNumberFormat="1" applyFont="1" applyBorder="1" applyAlignment="1">
      <alignment horizontal="left" indent="1"/>
    </xf>
    <xf numFmtId="0" fontId="1" fillId="0" borderId="14" xfId="0" applyFont="1" applyBorder="1" applyAlignment="1">
      <alignment wrapText="1"/>
    </xf>
    <xf numFmtId="3" fontId="1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" fontId="5" fillId="0" borderId="27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3" fontId="5" fillId="0" borderId="28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3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left"/>
    </xf>
    <xf numFmtId="4" fontId="3" fillId="36" borderId="14" xfId="0" applyNumberFormat="1" applyFont="1" applyFill="1" applyBorder="1" applyAlignment="1">
      <alignment horizontal="right"/>
    </xf>
    <xf numFmtId="4" fontId="3" fillId="37" borderId="14" xfId="64" applyNumberFormat="1" applyFont="1" applyFill="1" applyBorder="1" applyAlignment="1">
      <alignment horizontal="right"/>
    </xf>
    <xf numFmtId="0" fontId="3" fillId="33" borderId="35" xfId="0" applyNumberFormat="1" applyFont="1" applyFill="1" applyBorder="1" applyAlignment="1">
      <alignment horizontal="center"/>
    </xf>
    <xf numFmtId="3" fontId="9" fillId="0" borderId="0" xfId="0" applyNumberFormat="1" applyFont="1" applyBorder="1" applyAlignment="1">
      <alignment/>
    </xf>
    <xf numFmtId="0" fontId="3" fillId="33" borderId="35" xfId="0" applyNumberFormat="1" applyFont="1" applyFill="1" applyBorder="1" applyAlignment="1">
      <alignment horizontal="center" wrapText="1" shrinkToFit="1"/>
    </xf>
    <xf numFmtId="0" fontId="3" fillId="36" borderId="39" xfId="0" applyNumberFormat="1" applyFont="1" applyFill="1" applyBorder="1" applyAlignment="1">
      <alignment horizontal="center" vertical="center" wrapText="1"/>
    </xf>
    <xf numFmtId="3" fontId="3" fillId="36" borderId="39" xfId="0" applyNumberFormat="1" applyFont="1" applyFill="1" applyBorder="1" applyAlignment="1">
      <alignment horizontal="center" vertical="center" wrapText="1"/>
    </xf>
    <xf numFmtId="0" fontId="3" fillId="36" borderId="40" xfId="0" applyNumberFormat="1" applyFont="1" applyFill="1" applyBorder="1" applyAlignment="1" quotePrefix="1">
      <alignment horizontal="left" vertical="center" wrapText="1"/>
    </xf>
    <xf numFmtId="0" fontId="3" fillId="36" borderId="40" xfId="0" applyNumberFormat="1" applyFont="1" applyFill="1" applyBorder="1" applyAlignment="1">
      <alignment horizontal="left"/>
    </xf>
    <xf numFmtId="0" fontId="3" fillId="36" borderId="39" xfId="0" applyNumberFormat="1" applyFont="1" applyFill="1" applyBorder="1" applyAlignment="1">
      <alignment horizontal="center"/>
    </xf>
    <xf numFmtId="3" fontId="3" fillId="36" borderId="39" xfId="0" applyNumberFormat="1" applyFont="1" applyFill="1" applyBorder="1" applyAlignment="1">
      <alignment/>
    </xf>
    <xf numFmtId="0" fontId="8" fillId="33" borderId="41" xfId="0" applyFont="1" applyFill="1" applyBorder="1" applyAlignment="1">
      <alignment horizontal="center" wrapText="1"/>
    </xf>
    <xf numFmtId="3" fontId="8" fillId="33" borderId="27" xfId="0" applyNumberFormat="1" applyFont="1" applyFill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/>
    </xf>
    <xf numFmtId="3" fontId="8" fillId="33" borderId="22" xfId="0" applyNumberFormat="1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3" fillId="37" borderId="31" xfId="0" applyNumberFormat="1" applyFont="1" applyFill="1" applyBorder="1" applyAlignment="1" quotePrefix="1">
      <alignment horizontal="center" vertical="center" wrapText="1"/>
    </xf>
    <xf numFmtId="0" fontId="3" fillId="37" borderId="32" xfId="0" applyNumberFormat="1" applyFont="1" applyFill="1" applyBorder="1" applyAlignment="1">
      <alignment horizontal="center" vertical="center" wrapText="1"/>
    </xf>
    <xf numFmtId="3" fontId="3" fillId="37" borderId="32" xfId="0" applyNumberFormat="1" applyFont="1" applyFill="1" applyBorder="1" applyAlignment="1">
      <alignment horizontal="center" vertical="center" wrapText="1"/>
    </xf>
    <xf numFmtId="3" fontId="3" fillId="37" borderId="32" xfId="0" applyNumberFormat="1" applyFont="1" applyFill="1" applyBorder="1" applyAlignment="1" quotePrefix="1">
      <alignment horizontal="center" vertical="center" wrapText="1"/>
    </xf>
    <xf numFmtId="3" fontId="6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 wrapText="1"/>
    </xf>
    <xf numFmtId="3" fontId="6" fillId="33" borderId="39" xfId="0" applyNumberFormat="1" applyFont="1" applyFill="1" applyBorder="1" applyAlignment="1">
      <alignment/>
    </xf>
    <xf numFmtId="3" fontId="9" fillId="0" borderId="42" xfId="0" applyNumberFormat="1" applyFont="1" applyBorder="1" applyAlignment="1">
      <alignment/>
    </xf>
    <xf numFmtId="3" fontId="9" fillId="0" borderId="43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3" fontId="3" fillId="37" borderId="33" xfId="0" applyNumberFormat="1" applyFont="1" applyFill="1" applyBorder="1" applyAlignment="1" quotePrefix="1">
      <alignment horizontal="center" vertical="center" wrapText="1"/>
    </xf>
    <xf numFmtId="3" fontId="3" fillId="37" borderId="44" xfId="0" applyNumberFormat="1" applyFont="1" applyFill="1" applyBorder="1" applyAlignment="1" quotePrefix="1">
      <alignment horizontal="center" vertical="center" wrapText="1"/>
    </xf>
    <xf numFmtId="3" fontId="9" fillId="0" borderId="45" xfId="0" applyNumberFormat="1" applyFont="1" applyBorder="1" applyAlignment="1">
      <alignment/>
    </xf>
    <xf numFmtId="3" fontId="9" fillId="0" borderId="46" xfId="0" applyNumberFormat="1" applyFont="1" applyBorder="1" applyAlignment="1">
      <alignment/>
    </xf>
    <xf numFmtId="3" fontId="9" fillId="0" borderId="47" xfId="0" applyNumberFormat="1" applyFont="1" applyBorder="1" applyAlignment="1">
      <alignment/>
    </xf>
    <xf numFmtId="0" fontId="3" fillId="33" borderId="48" xfId="0" applyNumberFormat="1" applyFont="1" applyFill="1" applyBorder="1" applyAlignment="1">
      <alignment horizontal="center"/>
    </xf>
    <xf numFmtId="3" fontId="10" fillId="0" borderId="47" xfId="0" applyNumberFormat="1" applyFont="1" applyBorder="1" applyAlignment="1">
      <alignment/>
    </xf>
    <xf numFmtId="0" fontId="6" fillId="0" borderId="25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3" fillId="33" borderId="24" xfId="0" applyNumberFormat="1" applyFont="1" applyFill="1" applyBorder="1" applyAlignment="1">
      <alignment horizontal="center"/>
    </xf>
    <xf numFmtId="0" fontId="6" fillId="0" borderId="49" xfId="0" applyNumberFormat="1" applyFont="1" applyBorder="1" applyAlignment="1">
      <alignment horizontal="center"/>
    </xf>
    <xf numFmtId="3" fontId="9" fillId="0" borderId="50" xfId="0" applyNumberFormat="1" applyFont="1" applyBorder="1" applyAlignment="1">
      <alignment/>
    </xf>
    <xf numFmtId="0" fontId="6" fillId="0" borderId="25" xfId="0" applyNumberFormat="1" applyFont="1" applyFill="1" applyBorder="1" applyAlignment="1">
      <alignment horizontal="center"/>
    </xf>
    <xf numFmtId="0" fontId="6" fillId="38" borderId="24" xfId="0" applyNumberFormat="1" applyFont="1" applyFill="1" applyBorder="1" applyAlignment="1">
      <alignment horizontal="center"/>
    </xf>
    <xf numFmtId="0" fontId="3" fillId="38" borderId="12" xfId="0" applyNumberFormat="1" applyFont="1" applyFill="1" applyBorder="1" applyAlignment="1" quotePrefix="1">
      <alignment horizontal="center" vertical="justify"/>
    </xf>
    <xf numFmtId="3" fontId="3" fillId="38" borderId="12" xfId="0" applyNumberFormat="1" applyFont="1" applyFill="1" applyBorder="1" applyAlignment="1">
      <alignment/>
    </xf>
    <xf numFmtId="3" fontId="10" fillId="0" borderId="51" xfId="0" applyNumberFormat="1" applyFont="1" applyBorder="1" applyAlignment="1">
      <alignment/>
    </xf>
    <xf numFmtId="3" fontId="10" fillId="0" borderId="52" xfId="0" applyNumberFormat="1" applyFont="1" applyBorder="1" applyAlignment="1">
      <alignment/>
    </xf>
    <xf numFmtId="0" fontId="3" fillId="0" borderId="36" xfId="0" applyNumberFormat="1" applyFont="1" applyBorder="1" applyAlignment="1">
      <alignment horizontal="center" wrapText="1"/>
    </xf>
    <xf numFmtId="3" fontId="18" fillId="0" borderId="0" xfId="0" applyNumberFormat="1" applyFont="1" applyAlignment="1" quotePrefix="1">
      <alignment horizontal="center" vertical="center" wrapText="1"/>
    </xf>
    <xf numFmtId="4" fontId="1" fillId="0" borderId="14" xfId="0" applyNumberFormat="1" applyFont="1" applyBorder="1" applyAlignment="1">
      <alignment wrapText="1"/>
    </xf>
    <xf numFmtId="0" fontId="27" fillId="0" borderId="0" xfId="0" applyFont="1" applyAlignment="1">
      <alignment horizontal="center" wrapText="1"/>
    </xf>
    <xf numFmtId="0" fontId="13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 wrapText="1"/>
    </xf>
    <xf numFmtId="3" fontId="10" fillId="0" borderId="0" xfId="0" applyNumberFormat="1" applyFont="1" applyAlignment="1">
      <alignment horizontal="center" vertical="center"/>
    </xf>
    <xf numFmtId="4" fontId="6" fillId="0" borderId="13" xfId="0" applyNumberFormat="1" applyFont="1" applyBorder="1" applyAlignment="1">
      <alignment/>
    </xf>
    <xf numFmtId="3" fontId="3" fillId="36" borderId="14" xfId="0" applyNumberFormat="1" applyFont="1" applyFill="1" applyBorder="1" applyAlignment="1">
      <alignment horizontal="center" vertical="center"/>
    </xf>
    <xf numFmtId="4" fontId="74" fillId="39" borderId="15" xfId="0" applyNumberFormat="1" applyFont="1" applyFill="1" applyBorder="1" applyAlignment="1">
      <alignment horizontal="center" vertical="center" wrapText="1"/>
    </xf>
    <xf numFmtId="4" fontId="3" fillId="36" borderId="15" xfId="0" applyNumberFormat="1" applyFont="1" applyFill="1" applyBorder="1" applyAlignment="1">
      <alignment/>
    </xf>
    <xf numFmtId="4" fontId="3" fillId="36" borderId="13" xfId="0" applyNumberFormat="1" applyFont="1" applyFill="1" applyBorder="1" applyAlignment="1">
      <alignment/>
    </xf>
    <xf numFmtId="4" fontId="6" fillId="36" borderId="13" xfId="0" applyNumberFormat="1" applyFont="1" applyFill="1" applyBorder="1" applyAlignment="1">
      <alignment/>
    </xf>
    <xf numFmtId="3" fontId="18" fillId="0" borderId="0" xfId="0" applyNumberFormat="1" applyFont="1" applyAlignment="1">
      <alignment vertical="center"/>
    </xf>
    <xf numFmtId="4" fontId="3" fillId="36" borderId="39" xfId="0" applyNumberFormat="1" applyFont="1" applyFill="1" applyBorder="1" applyAlignment="1">
      <alignment horizontal="center" vertical="center" wrapText="1"/>
    </xf>
    <xf numFmtId="4" fontId="3" fillId="33" borderId="35" xfId="0" applyNumberFormat="1" applyFont="1" applyFill="1" applyBorder="1" applyAlignment="1">
      <alignment/>
    </xf>
    <xf numFmtId="0" fontId="1" fillId="33" borderId="17" xfId="0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4" fontId="1" fillId="33" borderId="53" xfId="0" applyNumberFormat="1" applyFont="1" applyFill="1" applyBorder="1" applyAlignment="1">
      <alignment/>
    </xf>
    <xf numFmtId="0" fontId="1" fillId="0" borderId="14" xfId="0" applyFont="1" applyBorder="1" applyAlignment="1">
      <alignment horizontal="center" wrapText="1"/>
    </xf>
    <xf numFmtId="0" fontId="1" fillId="0" borderId="14" xfId="53" applyFont="1" applyFill="1" applyBorder="1" applyAlignment="1">
      <alignment horizontal="left" vertical="center" wrapText="1"/>
      <protection/>
    </xf>
    <xf numFmtId="3" fontId="18" fillId="0" borderId="0" xfId="0" applyNumberFormat="1" applyFont="1" applyBorder="1" applyAlignment="1">
      <alignment horizontal="center" vertical="center" wrapText="1"/>
    </xf>
    <xf numFmtId="3" fontId="18" fillId="0" borderId="0" xfId="0" applyNumberFormat="1" applyFont="1" applyAlignment="1" quotePrefix="1">
      <alignment horizontal="left" vertical="center" wrapText="1"/>
    </xf>
    <xf numFmtId="4" fontId="6" fillId="0" borderId="14" xfId="0" applyNumberFormat="1" applyFont="1" applyBorder="1" applyAlignment="1">
      <alignment/>
    </xf>
    <xf numFmtId="3" fontId="6" fillId="37" borderId="14" xfId="0" applyNumberFormat="1" applyFont="1" applyFill="1" applyBorder="1" applyAlignment="1">
      <alignment/>
    </xf>
    <xf numFmtId="3" fontId="8" fillId="13" borderId="32" xfId="0" applyNumberFormat="1" applyFont="1" applyFill="1" applyBorder="1" applyAlignment="1">
      <alignment horizontal="center" vertical="center" wrapText="1"/>
    </xf>
    <xf numFmtId="3" fontId="3" fillId="37" borderId="0" xfId="0" applyNumberFormat="1" applyFont="1" applyFill="1" applyBorder="1" applyAlignment="1">
      <alignment horizontal="center" vertical="center" wrapText="1"/>
    </xf>
    <xf numFmtId="4" fontId="3" fillId="37" borderId="0" xfId="64" applyNumberFormat="1" applyFont="1" applyFill="1" applyBorder="1" applyAlignment="1">
      <alignment horizontal="right"/>
    </xf>
    <xf numFmtId="3" fontId="3" fillId="7" borderId="14" xfId="0" applyNumberFormat="1" applyFont="1" applyFill="1" applyBorder="1" applyAlignment="1">
      <alignment/>
    </xf>
    <xf numFmtId="4" fontId="3" fillId="7" borderId="14" xfId="0" applyNumberFormat="1" applyFont="1" applyFill="1" applyBorder="1" applyAlignment="1">
      <alignment/>
    </xf>
    <xf numFmtId="4" fontId="3" fillId="37" borderId="0" xfId="0" applyNumberFormat="1" applyFont="1" applyFill="1" applyBorder="1" applyAlignment="1">
      <alignment horizontal="right"/>
    </xf>
    <xf numFmtId="3" fontId="3" fillId="7" borderId="32" xfId="0" applyNumberFormat="1" applyFont="1" applyFill="1" applyBorder="1" applyAlignment="1">
      <alignment horizontal="center" vertical="center" wrapText="1"/>
    </xf>
    <xf numFmtId="3" fontId="3" fillId="7" borderId="12" xfId="0" applyNumberFormat="1" applyFont="1" applyFill="1" applyBorder="1" applyAlignment="1">
      <alignment/>
    </xf>
    <xf numFmtId="4" fontId="1" fillId="7" borderId="54" xfId="0" applyNumberFormat="1" applyFont="1" applyFill="1" applyBorder="1" applyAlignment="1">
      <alignment/>
    </xf>
    <xf numFmtId="4" fontId="75" fillId="39" borderId="15" xfId="0" applyNumberFormat="1" applyFont="1" applyFill="1" applyBorder="1" applyAlignment="1">
      <alignment/>
    </xf>
    <xf numFmtId="3" fontId="5" fillId="0" borderId="0" xfId="0" applyNumberFormat="1" applyFont="1" applyBorder="1" applyAlignment="1">
      <alignment horizontal="center" wrapText="1"/>
    </xf>
    <xf numFmtId="0" fontId="0" fillId="0" borderId="0" xfId="52">
      <alignment/>
      <protection/>
    </xf>
    <xf numFmtId="0" fontId="1" fillId="0" borderId="0" xfId="52" applyFont="1" applyAlignment="1">
      <alignment horizontal="right"/>
      <protection/>
    </xf>
    <xf numFmtId="0" fontId="14" fillId="19" borderId="55" xfId="52" applyFont="1" applyFill="1" applyBorder="1">
      <alignment/>
      <protection/>
    </xf>
    <xf numFmtId="49" fontId="1" fillId="19" borderId="56" xfId="52" applyNumberFormat="1" applyFont="1" applyFill="1" applyBorder="1" applyAlignment="1">
      <alignment horizontal="center" wrapText="1"/>
      <protection/>
    </xf>
    <xf numFmtId="49" fontId="1" fillId="19" borderId="57" xfId="52" applyNumberFormat="1" applyFont="1" applyFill="1" applyBorder="1" applyAlignment="1">
      <alignment horizontal="center" wrapText="1"/>
      <protection/>
    </xf>
    <xf numFmtId="49" fontId="1" fillId="19" borderId="58" xfId="52" applyNumberFormat="1" applyFont="1" applyFill="1" applyBorder="1" applyAlignment="1">
      <alignment horizontal="center" wrapText="1"/>
      <protection/>
    </xf>
    <xf numFmtId="0" fontId="17" fillId="7" borderId="19" xfId="52" applyFont="1" applyFill="1" applyBorder="1">
      <alignment/>
      <protection/>
    </xf>
    <xf numFmtId="49" fontId="17" fillId="7" borderId="36" xfId="52" applyNumberFormat="1" applyFont="1" applyFill="1" applyBorder="1" applyAlignment="1">
      <alignment horizontal="right" wrapText="1"/>
      <protection/>
    </xf>
    <xf numFmtId="4" fontId="17" fillId="7" borderId="0" xfId="52" applyNumberFormat="1" applyFont="1" applyFill="1" applyBorder="1" applyAlignment="1">
      <alignment horizontal="right" wrapText="1"/>
      <protection/>
    </xf>
    <xf numFmtId="4" fontId="17" fillId="37" borderId="36" xfId="52" applyNumberFormat="1" applyFont="1" applyFill="1" applyBorder="1" applyAlignment="1">
      <alignment horizontal="right" wrapText="1"/>
      <protection/>
    </xf>
    <xf numFmtId="4" fontId="17" fillId="37" borderId="59" xfId="52" applyNumberFormat="1" applyFont="1" applyFill="1" applyBorder="1" applyAlignment="1">
      <alignment horizontal="right" wrapText="1"/>
      <protection/>
    </xf>
    <xf numFmtId="0" fontId="17" fillId="7" borderId="60" xfId="52" applyFont="1" applyFill="1" applyBorder="1">
      <alignment/>
      <protection/>
    </xf>
    <xf numFmtId="49" fontId="17" fillId="7" borderId="14" xfId="52" applyNumberFormat="1" applyFont="1" applyFill="1" applyBorder="1" applyAlignment="1">
      <alignment horizontal="right" wrapText="1"/>
      <protection/>
    </xf>
    <xf numFmtId="4" fontId="17" fillId="7" borderId="11" xfId="52" applyNumberFormat="1" applyFont="1" applyFill="1" applyBorder="1" applyAlignment="1">
      <alignment horizontal="right" wrapText="1"/>
      <protection/>
    </xf>
    <xf numFmtId="4" fontId="17" fillId="37" borderId="14" xfId="52" applyNumberFormat="1" applyFont="1" applyFill="1" applyBorder="1" applyAlignment="1">
      <alignment horizontal="right" wrapText="1"/>
      <protection/>
    </xf>
    <xf numFmtId="3" fontId="17" fillId="37" borderId="21" xfId="52" applyNumberFormat="1" applyFont="1" applyFill="1" applyBorder="1" applyAlignment="1">
      <alignment horizontal="left"/>
      <protection/>
    </xf>
    <xf numFmtId="0" fontId="31" fillId="37" borderId="14" xfId="52" applyFont="1" applyFill="1" applyBorder="1">
      <alignment/>
      <protection/>
    </xf>
    <xf numFmtId="4" fontId="17" fillId="37" borderId="14" xfId="52" applyNumberFormat="1" applyFont="1" applyFill="1" applyBorder="1" applyAlignment="1">
      <alignment horizontal="right"/>
      <protection/>
    </xf>
    <xf numFmtId="3" fontId="17" fillId="0" borderId="21" xfId="52" applyNumberFormat="1" applyFont="1" applyFill="1" applyBorder="1" applyAlignment="1">
      <alignment horizontal="left"/>
      <protection/>
    </xf>
    <xf numFmtId="3" fontId="31" fillId="0" borderId="14" xfId="52" applyNumberFormat="1" applyFont="1" applyFill="1" applyBorder="1" applyAlignment="1">
      <alignment horizontal="right"/>
      <protection/>
    </xf>
    <xf numFmtId="4" fontId="17" fillId="0" borderId="14" xfId="52" applyNumberFormat="1" applyFont="1" applyFill="1" applyBorder="1" applyAlignment="1">
      <alignment horizontal="right"/>
      <protection/>
    </xf>
    <xf numFmtId="0" fontId="10" fillId="4" borderId="21" xfId="52" applyNumberFormat="1" applyFont="1" applyFill="1" applyBorder="1" applyAlignment="1">
      <alignment horizontal="left"/>
      <protection/>
    </xf>
    <xf numFmtId="3" fontId="31" fillId="4" borderId="14" xfId="52" applyNumberFormat="1" applyFont="1" applyFill="1" applyBorder="1" applyAlignment="1">
      <alignment horizontal="right"/>
      <protection/>
    </xf>
    <xf numFmtId="4" fontId="31" fillId="4" borderId="14" xfId="52" applyNumberFormat="1" applyFont="1" applyFill="1" applyBorder="1" applyAlignment="1">
      <alignment horizontal="right"/>
      <protection/>
    </xf>
    <xf numFmtId="4" fontId="31" fillId="0" borderId="14" xfId="52" applyNumberFormat="1" applyFont="1" applyFill="1" applyBorder="1" applyAlignment="1">
      <alignment horizontal="right"/>
      <protection/>
    </xf>
    <xf numFmtId="4" fontId="31" fillId="37" borderId="14" xfId="52" applyNumberFormat="1" applyFont="1" applyFill="1" applyBorder="1" applyAlignment="1">
      <alignment horizontal="right"/>
      <protection/>
    </xf>
    <xf numFmtId="3" fontId="17" fillId="10" borderId="21" xfId="52" applyNumberFormat="1" applyFont="1" applyFill="1" applyBorder="1" applyAlignment="1">
      <alignment horizontal="left"/>
      <protection/>
    </xf>
    <xf numFmtId="3" fontId="17" fillId="10" borderId="14" xfId="52" applyNumberFormat="1" applyFont="1" applyFill="1" applyBorder="1" applyAlignment="1">
      <alignment horizontal="right"/>
      <protection/>
    </xf>
    <xf numFmtId="4" fontId="17" fillId="10" borderId="14" xfId="52" applyNumberFormat="1" applyFont="1" applyFill="1" applyBorder="1" applyAlignment="1">
      <alignment horizontal="right"/>
      <protection/>
    </xf>
    <xf numFmtId="3" fontId="17" fillId="0" borderId="23" xfId="52" applyNumberFormat="1" applyFont="1" applyFill="1" applyBorder="1" applyAlignment="1">
      <alignment horizontal="right"/>
      <protection/>
    </xf>
    <xf numFmtId="3" fontId="7" fillId="0" borderId="61" xfId="52" applyNumberFormat="1" applyFont="1" applyFill="1" applyBorder="1" applyAlignment="1">
      <alignment horizontal="right"/>
      <protection/>
    </xf>
    <xf numFmtId="4" fontId="7" fillId="0" borderId="62" xfId="52" applyNumberFormat="1" applyFont="1" applyFill="1" applyBorder="1" applyAlignment="1">
      <alignment horizontal="right"/>
      <protection/>
    </xf>
    <xf numFmtId="0" fontId="7" fillId="3" borderId="48" xfId="52" applyFont="1" applyFill="1" applyBorder="1" applyAlignment="1">
      <alignment wrapText="1"/>
      <protection/>
    </xf>
    <xf numFmtId="0" fontId="0" fillId="3" borderId="35" xfId="52" applyFill="1" applyBorder="1">
      <alignment/>
      <protection/>
    </xf>
    <xf numFmtId="4" fontId="7" fillId="3" borderId="35" xfId="52" applyNumberFormat="1" applyFont="1" applyFill="1" applyBorder="1">
      <alignment/>
      <protection/>
    </xf>
    <xf numFmtId="0" fontId="17" fillId="0" borderId="38" xfId="52" applyFont="1" applyBorder="1" applyAlignment="1">
      <alignment wrapText="1"/>
      <protection/>
    </xf>
    <xf numFmtId="0" fontId="0" fillId="0" borderId="63" xfId="52" applyBorder="1">
      <alignment/>
      <protection/>
    </xf>
    <xf numFmtId="4" fontId="7" fillId="0" borderId="63" xfId="52" applyNumberFormat="1" applyFont="1" applyBorder="1">
      <alignment/>
      <protection/>
    </xf>
    <xf numFmtId="4" fontId="7" fillId="0" borderId="37" xfId="52" applyNumberFormat="1" applyFont="1" applyBorder="1">
      <alignment/>
      <protection/>
    </xf>
    <xf numFmtId="4" fontId="7" fillId="0" borderId="64" xfId="52" applyNumberFormat="1" applyFont="1" applyBorder="1">
      <alignment/>
      <protection/>
    </xf>
    <xf numFmtId="0" fontId="7" fillId="13" borderId="20" xfId="52" applyFont="1" applyFill="1" applyBorder="1" applyAlignment="1">
      <alignment wrapText="1"/>
      <protection/>
    </xf>
    <xf numFmtId="0" fontId="0" fillId="13" borderId="51" xfId="52" applyFill="1" applyBorder="1">
      <alignment/>
      <protection/>
    </xf>
    <xf numFmtId="4" fontId="7" fillId="13" borderId="65" xfId="52" applyNumberFormat="1" applyFont="1" applyFill="1" applyBorder="1">
      <alignment/>
      <protection/>
    </xf>
    <xf numFmtId="4" fontId="7" fillId="13" borderId="52" xfId="52" applyNumberFormat="1" applyFont="1" applyFill="1" applyBorder="1">
      <alignment/>
      <protection/>
    </xf>
    <xf numFmtId="0" fontId="7" fillId="0" borderId="0" xfId="52" applyFont="1" applyBorder="1" applyAlignment="1">
      <alignment wrapText="1"/>
      <protection/>
    </xf>
    <xf numFmtId="0" fontId="0" fillId="0" borderId="0" xfId="52" applyBorder="1">
      <alignment/>
      <protection/>
    </xf>
    <xf numFmtId="3" fontId="7" fillId="0" borderId="0" xfId="52" applyNumberFormat="1" applyFont="1" applyBorder="1">
      <alignment/>
      <protection/>
    </xf>
    <xf numFmtId="0" fontId="14" fillId="15" borderId="55" xfId="52" applyFont="1" applyFill="1" applyBorder="1">
      <alignment/>
      <protection/>
    </xf>
    <xf numFmtId="49" fontId="1" fillId="15" borderId="56" xfId="52" applyNumberFormat="1" applyFont="1" applyFill="1" applyBorder="1" applyAlignment="1">
      <alignment horizontal="center" wrapText="1"/>
      <protection/>
    </xf>
    <xf numFmtId="49" fontId="1" fillId="15" borderId="57" xfId="52" applyNumberFormat="1" applyFont="1" applyFill="1" applyBorder="1" applyAlignment="1">
      <alignment horizontal="center" wrapText="1"/>
      <protection/>
    </xf>
    <xf numFmtId="49" fontId="1" fillId="15" borderId="66" xfId="52" applyNumberFormat="1" applyFont="1" applyFill="1" applyBorder="1" applyAlignment="1">
      <alignment horizontal="center" wrapText="1"/>
      <protection/>
    </xf>
    <xf numFmtId="0" fontId="4" fillId="9" borderId="67" xfId="52" applyNumberFormat="1" applyFont="1" applyFill="1" applyBorder="1" applyAlignment="1">
      <alignment horizontal="left" wrapText="1"/>
      <protection/>
    </xf>
    <xf numFmtId="0" fontId="4" fillId="9" borderId="68" xfId="52" applyNumberFormat="1" applyFont="1" applyFill="1" applyBorder="1" applyAlignment="1">
      <alignment horizontal="left" wrapText="1"/>
      <protection/>
    </xf>
    <xf numFmtId="4" fontId="4" fillId="9" borderId="69" xfId="52" applyNumberFormat="1" applyFont="1" applyFill="1" applyBorder="1" applyAlignment="1">
      <alignment horizontal="right" wrapText="1"/>
      <protection/>
    </xf>
    <xf numFmtId="4" fontId="4" fillId="9" borderId="70" xfId="52" applyNumberFormat="1" applyFont="1" applyFill="1" applyBorder="1" applyAlignment="1">
      <alignment horizontal="right" wrapText="1"/>
      <protection/>
    </xf>
    <xf numFmtId="0" fontId="7" fillId="40" borderId="71" xfId="52" applyNumberFormat="1" applyFont="1" applyFill="1" applyBorder="1" applyAlignment="1">
      <alignment horizontal="left"/>
      <protection/>
    </xf>
    <xf numFmtId="3" fontId="7" fillId="40" borderId="72" xfId="52" applyNumberFormat="1" applyFont="1" applyFill="1" applyBorder="1" applyAlignment="1">
      <alignment horizontal="right"/>
      <protection/>
    </xf>
    <xf numFmtId="4" fontId="7" fillId="40" borderId="72" xfId="52" applyNumberFormat="1" applyFont="1" applyFill="1" applyBorder="1" applyAlignment="1">
      <alignment horizontal="right"/>
      <protection/>
    </xf>
    <xf numFmtId="4" fontId="7" fillId="40" borderId="73" xfId="52" applyNumberFormat="1" applyFont="1" applyFill="1" applyBorder="1" applyAlignment="1">
      <alignment horizontal="right"/>
      <protection/>
    </xf>
    <xf numFmtId="0" fontId="32" fillId="0" borderId="25" xfId="52" applyNumberFormat="1" applyFont="1" applyBorder="1">
      <alignment/>
      <protection/>
    </xf>
    <xf numFmtId="0" fontId="32" fillId="3" borderId="13" xfId="52" applyNumberFormat="1" applyFont="1" applyFill="1" applyBorder="1" applyAlignment="1">
      <alignment horizontal="right"/>
      <protection/>
    </xf>
    <xf numFmtId="4" fontId="32" fillId="3" borderId="13" xfId="52" applyNumberFormat="1" applyFont="1" applyFill="1" applyBorder="1" applyAlignment="1">
      <alignment horizontal="right"/>
      <protection/>
    </xf>
    <xf numFmtId="4" fontId="32" fillId="0" borderId="74" xfId="52" applyNumberFormat="1" applyFont="1" applyBorder="1" applyAlignment="1">
      <alignment horizontal="right"/>
      <protection/>
    </xf>
    <xf numFmtId="4" fontId="32" fillId="3" borderId="75" xfId="52" applyNumberFormat="1" applyFont="1" applyFill="1" applyBorder="1" applyAlignment="1">
      <alignment horizontal="right"/>
      <protection/>
    </xf>
    <xf numFmtId="0" fontId="32" fillId="0" borderId="21" xfId="52" applyNumberFormat="1" applyFont="1" applyBorder="1">
      <alignment/>
      <protection/>
    </xf>
    <xf numFmtId="0" fontId="32" fillId="3" borderId="14" xfId="52" applyNumberFormat="1" applyFont="1" applyFill="1" applyBorder="1" applyAlignment="1">
      <alignment horizontal="right"/>
      <protection/>
    </xf>
    <xf numFmtId="4" fontId="32" fillId="3" borderId="14" xfId="52" applyNumberFormat="1" applyFont="1" applyFill="1" applyBorder="1" applyAlignment="1">
      <alignment horizontal="right"/>
      <protection/>
    </xf>
    <xf numFmtId="4" fontId="32" fillId="0" borderId="28" xfId="52" applyNumberFormat="1" applyFont="1" applyBorder="1" applyAlignment="1">
      <alignment horizontal="right"/>
      <protection/>
    </xf>
    <xf numFmtId="0" fontId="7" fillId="40" borderId="76" xfId="52" applyNumberFormat="1" applyFont="1" applyFill="1" applyBorder="1" applyAlignment="1">
      <alignment horizontal="left"/>
      <protection/>
    </xf>
    <xf numFmtId="3" fontId="7" fillId="40" borderId="61" xfId="52" applyNumberFormat="1" applyFont="1" applyFill="1" applyBorder="1" applyAlignment="1">
      <alignment horizontal="right"/>
      <protection/>
    </xf>
    <xf numFmtId="4" fontId="7" fillId="40" borderId="61" xfId="52" applyNumberFormat="1" applyFont="1" applyFill="1" applyBorder="1" applyAlignment="1">
      <alignment horizontal="right"/>
      <protection/>
    </xf>
    <xf numFmtId="4" fontId="7" fillId="40" borderId="77" xfId="52" applyNumberFormat="1" applyFont="1" applyFill="1" applyBorder="1" applyAlignment="1">
      <alignment horizontal="right"/>
      <protection/>
    </xf>
    <xf numFmtId="0" fontId="32" fillId="3" borderId="78" xfId="52" applyNumberFormat="1" applyFont="1" applyFill="1" applyBorder="1" applyAlignment="1">
      <alignment horizontal="right"/>
      <protection/>
    </xf>
    <xf numFmtId="0" fontId="32" fillId="3" borderId="27" xfId="52" applyNumberFormat="1" applyFont="1" applyFill="1" applyBorder="1" applyAlignment="1">
      <alignment horizontal="right"/>
      <protection/>
    </xf>
    <xf numFmtId="4" fontId="32" fillId="3" borderId="22" xfId="52" applyNumberFormat="1" applyFont="1" applyFill="1" applyBorder="1" applyAlignment="1">
      <alignment horizontal="right"/>
      <protection/>
    </xf>
    <xf numFmtId="0" fontId="32" fillId="0" borderId="21" xfId="52" applyNumberFormat="1" applyFont="1" applyBorder="1" applyAlignment="1">
      <alignment shrinkToFit="1"/>
      <protection/>
    </xf>
    <xf numFmtId="4" fontId="32" fillId="3" borderId="22" xfId="52" applyNumberFormat="1" applyFont="1" applyFill="1" applyBorder="1" applyAlignment="1">
      <alignment horizontal="right" shrinkToFit="1"/>
      <protection/>
    </xf>
    <xf numFmtId="0" fontId="0" fillId="0" borderId="13" xfId="52" applyBorder="1">
      <alignment/>
      <protection/>
    </xf>
    <xf numFmtId="0" fontId="4" fillId="9" borderId="49" xfId="52" applyNumberFormat="1" applyFont="1" applyFill="1" applyBorder="1" applyAlignment="1">
      <alignment horizontal="left" wrapText="1"/>
      <protection/>
    </xf>
    <xf numFmtId="0" fontId="4" fillId="9" borderId="59" xfId="52" applyNumberFormat="1" applyFont="1" applyFill="1" applyBorder="1" applyAlignment="1">
      <alignment horizontal="left" wrapText="1"/>
      <protection/>
    </xf>
    <xf numFmtId="4" fontId="4" fillId="9" borderId="36" xfId="52" applyNumberFormat="1" applyFont="1" applyFill="1" applyBorder="1" applyAlignment="1">
      <alignment horizontal="right" wrapText="1"/>
      <protection/>
    </xf>
    <xf numFmtId="4" fontId="4" fillId="9" borderId="79" xfId="52" applyNumberFormat="1" applyFont="1" applyFill="1" applyBorder="1" applyAlignment="1">
      <alignment horizontal="right" wrapText="1"/>
      <protection/>
    </xf>
    <xf numFmtId="0" fontId="0" fillId="0" borderId="24" xfId="52" applyBorder="1">
      <alignment/>
      <protection/>
    </xf>
    <xf numFmtId="0" fontId="0" fillId="0" borderId="12" xfId="52" applyBorder="1">
      <alignment/>
      <protection/>
    </xf>
    <xf numFmtId="4" fontId="32" fillId="3" borderId="12" xfId="52" applyNumberFormat="1" applyFont="1" applyFill="1" applyBorder="1" applyAlignment="1">
      <alignment horizontal="right"/>
      <protection/>
    </xf>
    <xf numFmtId="4" fontId="0" fillId="0" borderId="12" xfId="52" applyNumberFormat="1" applyBorder="1">
      <alignment/>
      <protection/>
    </xf>
    <xf numFmtId="4" fontId="32" fillId="3" borderId="80" xfId="52" applyNumberFormat="1" applyFont="1" applyFill="1" applyBorder="1" applyAlignment="1">
      <alignment horizontal="right"/>
      <protection/>
    </xf>
    <xf numFmtId="0" fontId="4" fillId="15" borderId="81" xfId="52" applyFont="1" applyFill="1" applyBorder="1">
      <alignment/>
      <protection/>
    </xf>
    <xf numFmtId="0" fontId="4" fillId="15" borderId="82" xfId="52" applyFont="1" applyFill="1" applyBorder="1">
      <alignment/>
      <protection/>
    </xf>
    <xf numFmtId="4" fontId="4" fillId="15" borderId="39" xfId="52" applyNumberFormat="1" applyFont="1" applyFill="1" applyBorder="1">
      <alignment/>
      <protection/>
    </xf>
    <xf numFmtId="4" fontId="4" fillId="15" borderId="43" xfId="52" applyNumberFormat="1" applyFont="1" applyFill="1" applyBorder="1">
      <alignment/>
      <protection/>
    </xf>
    <xf numFmtId="0" fontId="33" fillId="0" borderId="0" xfId="52" applyFont="1">
      <alignment/>
      <protection/>
    </xf>
    <xf numFmtId="0" fontId="0" fillId="0" borderId="0" xfId="52" applyFont="1">
      <alignment/>
      <protection/>
    </xf>
    <xf numFmtId="49" fontId="0" fillId="0" borderId="0" xfId="52" applyNumberFormat="1" applyFont="1" applyAlignment="1">
      <alignment horizontal="left" wrapText="1"/>
      <protection/>
    </xf>
    <xf numFmtId="49" fontId="0" fillId="0" borderId="0" xfId="52" applyNumberFormat="1" applyFont="1" applyAlignment="1">
      <alignment wrapText="1"/>
      <protection/>
    </xf>
    <xf numFmtId="49" fontId="0" fillId="0" borderId="0" xfId="52" applyNumberFormat="1" applyFont="1" applyAlignment="1">
      <alignment horizontal="center" wrapText="1"/>
      <protection/>
    </xf>
    <xf numFmtId="0" fontId="1" fillId="0" borderId="0" xfId="0" applyFont="1" applyAlignment="1">
      <alignment horizontal="center" wrapText="1"/>
    </xf>
    <xf numFmtId="0" fontId="13" fillId="0" borderId="51" xfId="0" applyFont="1" applyBorder="1" applyAlignment="1">
      <alignment horizontal="left"/>
    </xf>
    <xf numFmtId="4" fontId="3" fillId="36" borderId="14" xfId="0" applyNumberFormat="1" applyFont="1" applyFill="1" applyBorder="1" applyAlignment="1">
      <alignment/>
    </xf>
    <xf numFmtId="3" fontId="11" fillId="37" borderId="0" xfId="0" applyNumberFormat="1" applyFont="1" applyFill="1" applyBorder="1" applyAlignment="1">
      <alignment/>
    </xf>
    <xf numFmtId="165" fontId="4" fillId="37" borderId="0" xfId="64" applyFont="1" applyFill="1" applyBorder="1" applyAlignment="1">
      <alignment/>
    </xf>
    <xf numFmtId="3" fontId="10" fillId="37" borderId="0" xfId="0" applyNumberFormat="1" applyFont="1" applyFill="1" applyBorder="1" applyAlignment="1">
      <alignment/>
    </xf>
    <xf numFmtId="0" fontId="10" fillId="37" borderId="0" xfId="0" applyNumberFormat="1" applyFont="1" applyFill="1" applyBorder="1" applyAlignment="1">
      <alignment/>
    </xf>
    <xf numFmtId="4" fontId="6" fillId="37" borderId="0" xfId="64" applyNumberFormat="1" applyFont="1" applyFill="1" applyBorder="1" applyAlignment="1">
      <alignment horizontal="right"/>
    </xf>
    <xf numFmtId="3" fontId="6" fillId="37" borderId="0" xfId="0" applyNumberFormat="1" applyFont="1" applyFill="1" applyBorder="1" applyAlignment="1">
      <alignment horizontal="center" vertical="center"/>
    </xf>
    <xf numFmtId="4" fontId="6" fillId="37" borderId="0" xfId="0" applyNumberFormat="1" applyFont="1" applyFill="1" applyBorder="1" applyAlignment="1">
      <alignment/>
    </xf>
    <xf numFmtId="3" fontId="10" fillId="37" borderId="0" xfId="0" applyNumberFormat="1" applyFont="1" applyFill="1" applyAlignment="1">
      <alignment wrapText="1"/>
    </xf>
    <xf numFmtId="3" fontId="29" fillId="37" borderId="0" xfId="0" applyNumberFormat="1" applyFont="1" applyFill="1" applyAlignment="1">
      <alignment/>
    </xf>
    <xf numFmtId="3" fontId="9" fillId="37" borderId="0" xfId="0" applyNumberFormat="1" applyFont="1" applyFill="1" applyAlignment="1">
      <alignment/>
    </xf>
    <xf numFmtId="3" fontId="9" fillId="37" borderId="0" xfId="0" applyNumberFormat="1" applyFont="1" applyFill="1" applyBorder="1" applyAlignment="1">
      <alignment/>
    </xf>
    <xf numFmtId="3" fontId="28" fillId="41" borderId="83" xfId="0" applyNumberFormat="1" applyFont="1" applyFill="1" applyBorder="1" applyAlignment="1">
      <alignment horizontal="center" vertical="center" wrapText="1"/>
    </xf>
    <xf numFmtId="3" fontId="74" fillId="39" borderId="84" xfId="0" applyNumberFormat="1" applyFont="1" applyFill="1" applyBorder="1" applyAlignment="1">
      <alignment horizontal="center" vertical="center" wrapText="1"/>
    </xf>
    <xf numFmtId="3" fontId="3" fillId="33" borderId="85" xfId="0" applyNumberFormat="1" applyFont="1" applyFill="1" applyBorder="1" applyAlignment="1">
      <alignment/>
    </xf>
    <xf numFmtId="3" fontId="3" fillId="36" borderId="74" xfId="0" applyNumberFormat="1" applyFont="1" applyFill="1" applyBorder="1" applyAlignment="1">
      <alignment/>
    </xf>
    <xf numFmtId="3" fontId="6" fillId="38" borderId="28" xfId="0" applyNumberFormat="1" applyFont="1" applyFill="1" applyBorder="1" applyAlignment="1">
      <alignment/>
    </xf>
    <xf numFmtId="3" fontId="3" fillId="36" borderId="28" xfId="0" applyNumberFormat="1" applyFont="1" applyFill="1" applyBorder="1" applyAlignment="1">
      <alignment/>
    </xf>
    <xf numFmtId="3" fontId="3" fillId="36" borderId="84" xfId="0" applyNumberFormat="1" applyFont="1" applyFill="1" applyBorder="1" applyAlignment="1">
      <alignment/>
    </xf>
    <xf numFmtId="3" fontId="3" fillId="33" borderId="86" xfId="0" applyNumberFormat="1" applyFont="1" applyFill="1" applyBorder="1" applyAlignment="1">
      <alignment/>
    </xf>
    <xf numFmtId="3" fontId="75" fillId="39" borderId="84" xfId="0" applyNumberFormat="1" applyFont="1" applyFill="1" applyBorder="1" applyAlignment="1">
      <alignment/>
    </xf>
    <xf numFmtId="3" fontId="3" fillId="38" borderId="28" xfId="0" applyNumberFormat="1" applyFont="1" applyFill="1" applyBorder="1" applyAlignment="1">
      <alignment/>
    </xf>
    <xf numFmtId="0" fontId="9" fillId="0" borderId="0" xfId="0" applyNumberFormat="1" applyFont="1" applyBorder="1" applyAlignment="1">
      <alignment horizontal="center"/>
    </xf>
    <xf numFmtId="3" fontId="9" fillId="37" borderId="0" xfId="0" applyNumberFormat="1" applyFont="1" applyFill="1" applyBorder="1" applyAlignment="1" quotePrefix="1">
      <alignment horizontal="center" wrapText="1"/>
    </xf>
    <xf numFmtId="3" fontId="28" fillId="37" borderId="0" xfId="0" applyNumberFormat="1" applyFont="1" applyFill="1" applyBorder="1" applyAlignment="1">
      <alignment/>
    </xf>
    <xf numFmtId="3" fontId="3" fillId="8" borderId="32" xfId="0" applyNumberFormat="1" applyFont="1" applyFill="1" applyBorder="1" applyAlignment="1">
      <alignment horizontal="center" vertical="center" wrapText="1"/>
    </xf>
    <xf numFmtId="4" fontId="3" fillId="8" borderId="12" xfId="0" applyNumberFormat="1" applyFont="1" applyFill="1" applyBorder="1" applyAlignment="1">
      <alignment/>
    </xf>
    <xf numFmtId="3" fontId="3" fillId="17" borderId="32" xfId="0" applyNumberFormat="1" applyFont="1" applyFill="1" applyBorder="1" applyAlignment="1">
      <alignment horizontal="center" vertical="center" wrapText="1"/>
    </xf>
    <xf numFmtId="4" fontId="3" fillId="17" borderId="12" xfId="0" applyNumberFormat="1" applyFont="1" applyFill="1" applyBorder="1" applyAlignment="1">
      <alignment/>
    </xf>
    <xf numFmtId="4" fontId="3" fillId="17" borderId="14" xfId="0" applyNumberFormat="1" applyFont="1" applyFill="1" applyBorder="1" applyAlignment="1">
      <alignment/>
    </xf>
    <xf numFmtId="3" fontId="8" fillId="17" borderId="32" xfId="0" applyNumberFormat="1" applyFont="1" applyFill="1" applyBorder="1" applyAlignment="1">
      <alignment horizontal="center" vertical="center" wrapText="1"/>
    </xf>
    <xf numFmtId="3" fontId="8" fillId="42" borderId="32" xfId="0" applyNumberFormat="1" applyFont="1" applyFill="1" applyBorder="1" applyAlignment="1">
      <alignment horizontal="center" vertical="center" wrapText="1"/>
    </xf>
    <xf numFmtId="4" fontId="3" fillId="42" borderId="14" xfId="0" applyNumberFormat="1" applyFont="1" applyFill="1" applyBorder="1" applyAlignment="1">
      <alignment/>
    </xf>
    <xf numFmtId="3" fontId="1" fillId="0" borderId="14" xfId="0" applyNumberFormat="1" applyFont="1" applyBorder="1" applyAlignment="1">
      <alignment wrapText="1"/>
    </xf>
    <xf numFmtId="3" fontId="3" fillId="17" borderId="14" xfId="0" applyNumberFormat="1" applyFont="1" applyFill="1" applyBorder="1" applyAlignment="1">
      <alignment horizontal="center" vertical="center"/>
    </xf>
    <xf numFmtId="4" fontId="1" fillId="17" borderId="13" xfId="0" applyNumberFormat="1" applyFont="1" applyFill="1" applyBorder="1" applyAlignment="1">
      <alignment/>
    </xf>
    <xf numFmtId="4" fontId="1" fillId="42" borderId="13" xfId="0" applyNumberFormat="1" applyFont="1" applyFill="1" applyBorder="1" applyAlignment="1">
      <alignment/>
    </xf>
    <xf numFmtId="4" fontId="1" fillId="7" borderId="13" xfId="0" applyNumberFormat="1" applyFont="1" applyFill="1" applyBorder="1" applyAlignment="1">
      <alignment/>
    </xf>
    <xf numFmtId="3" fontId="3" fillId="7" borderId="14" xfId="0" applyNumberFormat="1" applyFont="1" applyFill="1" applyBorder="1" applyAlignment="1">
      <alignment horizontal="center" vertical="center"/>
    </xf>
    <xf numFmtId="3" fontId="3" fillId="41" borderId="14" xfId="0" applyNumberFormat="1" applyFont="1" applyFill="1" applyBorder="1" applyAlignment="1">
      <alignment horizontal="center" vertical="center"/>
    </xf>
    <xf numFmtId="0" fontId="8" fillId="41" borderId="31" xfId="0" applyNumberFormat="1" applyFont="1" applyFill="1" applyBorder="1" applyAlignment="1" quotePrefix="1">
      <alignment horizontal="center" vertical="center" wrapText="1"/>
    </xf>
    <xf numFmtId="0" fontId="8" fillId="41" borderId="32" xfId="0" applyNumberFormat="1" applyFont="1" applyFill="1" applyBorder="1" applyAlignment="1">
      <alignment horizontal="center" vertical="center" wrapText="1"/>
    </xf>
    <xf numFmtId="3" fontId="8" fillId="41" borderId="32" xfId="0" applyNumberFormat="1" applyFont="1" applyFill="1" applyBorder="1" applyAlignment="1">
      <alignment horizontal="center" vertical="center" wrapText="1"/>
    </xf>
    <xf numFmtId="3" fontId="8" fillId="41" borderId="32" xfId="0" applyNumberFormat="1" applyFont="1" applyFill="1" applyBorder="1" applyAlignment="1" quotePrefix="1">
      <alignment horizontal="center" vertical="center" wrapText="1"/>
    </xf>
    <xf numFmtId="3" fontId="8" fillId="41" borderId="87" xfId="0" applyNumberFormat="1" applyFont="1" applyFill="1" applyBorder="1" applyAlignment="1">
      <alignment horizontal="center" vertical="center" wrapText="1"/>
    </xf>
    <xf numFmtId="3" fontId="8" fillId="41" borderId="33" xfId="0" applyNumberFormat="1" applyFont="1" applyFill="1" applyBorder="1" applyAlignment="1" quotePrefix="1">
      <alignment horizontal="center" vertical="center" wrapText="1"/>
    </xf>
    <xf numFmtId="3" fontId="3" fillId="41" borderId="14" xfId="0" applyNumberFormat="1" applyFont="1" applyFill="1" applyBorder="1" applyAlignment="1">
      <alignment horizontal="center" vertical="center" wrapText="1"/>
    </xf>
    <xf numFmtId="3" fontId="3" fillId="41" borderId="14" xfId="0" applyNumberFormat="1" applyFont="1" applyFill="1" applyBorder="1" applyAlignment="1">
      <alignment horizontal="center"/>
    </xf>
    <xf numFmtId="4" fontId="3" fillId="41" borderId="14" xfId="0" applyNumberFormat="1" applyFont="1" applyFill="1" applyBorder="1" applyAlignment="1">
      <alignment/>
    </xf>
    <xf numFmtId="0" fontId="15" fillId="33" borderId="0" xfId="0" applyNumberFormat="1" applyFont="1" applyFill="1" applyBorder="1" applyAlignment="1">
      <alignment horizontal="center"/>
    </xf>
    <xf numFmtId="3" fontId="18" fillId="0" borderId="14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 quotePrefix="1">
      <alignment horizontal="center" vertical="center" wrapText="1"/>
    </xf>
    <xf numFmtId="0" fontId="18" fillId="0" borderId="0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 quotePrefix="1">
      <alignment horizontal="center" vertical="center" wrapText="1"/>
    </xf>
    <xf numFmtId="0" fontId="18" fillId="0" borderId="37" xfId="0" applyNumberFormat="1" applyFont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/>
    </xf>
    <xf numFmtId="3" fontId="3" fillId="41" borderId="30" xfId="0" applyNumberFormat="1" applyFont="1" applyFill="1" applyBorder="1" applyAlignment="1">
      <alignment horizontal="center" vertical="center"/>
    </xf>
    <xf numFmtId="3" fontId="3" fillId="41" borderId="37" xfId="0" applyNumberFormat="1" applyFont="1" applyFill="1" applyBorder="1" applyAlignment="1">
      <alignment horizontal="center" vertical="center"/>
    </xf>
    <xf numFmtId="3" fontId="3" fillId="7" borderId="37" xfId="0" applyNumberFormat="1" applyFont="1" applyFill="1" applyBorder="1" applyAlignment="1">
      <alignment horizontal="center" vertical="center"/>
    </xf>
    <xf numFmtId="3" fontId="3" fillId="17" borderId="37" xfId="0" applyNumberFormat="1" applyFont="1" applyFill="1" applyBorder="1" applyAlignment="1">
      <alignment horizontal="center" vertical="center"/>
    </xf>
    <xf numFmtId="3" fontId="3" fillId="41" borderId="88" xfId="0" applyNumberFormat="1" applyFont="1" applyFill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/>
    </xf>
    <xf numFmtId="4" fontId="3" fillId="33" borderId="22" xfId="64" applyNumberFormat="1" applyFont="1" applyFill="1" applyBorder="1" applyAlignment="1">
      <alignment horizontal="right"/>
    </xf>
    <xf numFmtId="3" fontId="3" fillId="0" borderId="21" xfId="0" applyNumberFormat="1" applyFont="1" applyBorder="1" applyAlignment="1">
      <alignment horizontal="left"/>
    </xf>
    <xf numFmtId="3" fontId="3" fillId="0" borderId="21" xfId="0" applyNumberFormat="1" applyFont="1" applyBorder="1" applyAlignment="1">
      <alignment horizontal="center" wrapText="1"/>
    </xf>
    <xf numFmtId="0" fontId="3" fillId="0" borderId="21" xfId="0" applyNumberFormat="1" applyFont="1" applyBorder="1" applyAlignment="1">
      <alignment horizontal="center" vertical="center" wrapText="1"/>
    </xf>
    <xf numFmtId="3" fontId="3" fillId="41" borderId="24" xfId="0" applyNumberFormat="1" applyFont="1" applyFill="1" applyBorder="1" applyAlignment="1">
      <alignment horizontal="center"/>
    </xf>
    <xf numFmtId="4" fontId="3" fillId="41" borderId="12" xfId="0" applyNumberFormat="1" applyFont="1" applyFill="1" applyBorder="1" applyAlignment="1">
      <alignment/>
    </xf>
    <xf numFmtId="4" fontId="3" fillId="7" borderId="12" xfId="0" applyNumberFormat="1" applyFont="1" applyFill="1" applyBorder="1" applyAlignment="1">
      <alignment/>
    </xf>
    <xf numFmtId="4" fontId="3" fillId="41" borderId="80" xfId="0" applyNumberFormat="1" applyFont="1" applyFill="1" applyBorder="1" applyAlignment="1">
      <alignment/>
    </xf>
    <xf numFmtId="3" fontId="19" fillId="37" borderId="27" xfId="0" applyNumberFormat="1" applyFont="1" applyFill="1" applyBorder="1" applyAlignment="1">
      <alignment horizontal="center" vertical="center" wrapText="1"/>
    </xf>
    <xf numFmtId="3" fontId="11" fillId="37" borderId="27" xfId="0" applyNumberFormat="1" applyFont="1" applyFill="1" applyBorder="1" applyAlignment="1">
      <alignment horizontal="center"/>
    </xf>
    <xf numFmtId="3" fontId="18" fillId="0" borderId="27" xfId="0" applyNumberFormat="1" applyFont="1" applyBorder="1" applyAlignment="1">
      <alignment horizontal="center" vertical="center" wrapText="1"/>
    </xf>
    <xf numFmtId="3" fontId="11" fillId="37" borderId="89" xfId="0" applyNumberFormat="1" applyFont="1" applyFill="1" applyBorder="1" applyAlignment="1">
      <alignment horizontal="center"/>
    </xf>
    <xf numFmtId="3" fontId="18" fillId="37" borderId="37" xfId="0" applyNumberFormat="1" applyFont="1" applyFill="1" applyBorder="1" applyAlignment="1">
      <alignment horizontal="center" vertical="center" wrapText="1"/>
    </xf>
    <xf numFmtId="3" fontId="18" fillId="37" borderId="14" xfId="0" applyNumberFormat="1" applyFont="1" applyFill="1" applyBorder="1" applyAlignment="1">
      <alignment horizontal="center" vertical="center" wrapText="1"/>
    </xf>
    <xf numFmtId="3" fontId="19" fillId="37" borderId="14" xfId="0" applyNumberFormat="1" applyFont="1" applyFill="1" applyBorder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4" fontId="1" fillId="33" borderId="53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3" fontId="18" fillId="0" borderId="60" xfId="0" applyNumberFormat="1" applyFont="1" applyBorder="1" applyAlignment="1">
      <alignment horizontal="center" vertical="center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27" xfId="0" applyNumberFormat="1" applyFont="1" applyBorder="1" applyAlignment="1">
      <alignment horizontal="center" vertical="center" wrapText="1"/>
    </xf>
    <xf numFmtId="3" fontId="11" fillId="37" borderId="90" xfId="0" applyNumberFormat="1" applyFont="1" applyFill="1" applyBorder="1" applyAlignment="1">
      <alignment horizontal="center"/>
    </xf>
    <xf numFmtId="3" fontId="11" fillId="37" borderId="53" xfId="0" applyNumberFormat="1" applyFont="1" applyFill="1" applyBorder="1" applyAlignment="1">
      <alignment horizontal="center"/>
    </xf>
    <xf numFmtId="3" fontId="11" fillId="37" borderId="89" xfId="0" applyNumberFormat="1" applyFont="1" applyFill="1" applyBorder="1" applyAlignment="1">
      <alignment horizontal="center"/>
    </xf>
    <xf numFmtId="3" fontId="18" fillId="37" borderId="21" xfId="0" applyNumberFormat="1" applyFont="1" applyFill="1" applyBorder="1" applyAlignment="1">
      <alignment horizontal="center" vertical="center" wrapText="1"/>
    </xf>
    <xf numFmtId="3" fontId="18" fillId="37" borderId="14" xfId="0" applyNumberFormat="1" applyFont="1" applyFill="1" applyBorder="1" applyAlignment="1">
      <alignment horizontal="center" vertical="center" wrapText="1"/>
    </xf>
    <xf numFmtId="3" fontId="19" fillId="37" borderId="21" xfId="0" applyNumberFormat="1" applyFont="1" applyFill="1" applyBorder="1" applyAlignment="1">
      <alignment horizontal="center" vertical="center" wrapText="1"/>
    </xf>
    <xf numFmtId="3" fontId="19" fillId="37" borderId="14" xfId="0" applyNumberFormat="1" applyFont="1" applyFill="1" applyBorder="1" applyAlignment="1">
      <alignment horizontal="center" vertical="center" wrapText="1"/>
    </xf>
    <xf numFmtId="3" fontId="19" fillId="37" borderId="60" xfId="0" applyNumberFormat="1" applyFont="1" applyFill="1" applyBorder="1" applyAlignment="1">
      <alignment horizontal="center" vertical="center" wrapText="1"/>
    </xf>
    <xf numFmtId="3" fontId="19" fillId="37" borderId="11" xfId="0" applyNumberFormat="1" applyFont="1" applyFill="1" applyBorder="1" applyAlignment="1">
      <alignment horizontal="center" vertical="center" wrapText="1"/>
    </xf>
    <xf numFmtId="3" fontId="19" fillId="37" borderId="27" xfId="0" applyNumberFormat="1" applyFont="1" applyFill="1" applyBorder="1" applyAlignment="1">
      <alignment horizontal="center" vertical="center" wrapText="1"/>
    </xf>
    <xf numFmtId="3" fontId="11" fillId="37" borderId="60" xfId="0" applyNumberFormat="1" applyFont="1" applyFill="1" applyBorder="1" applyAlignment="1">
      <alignment horizontal="center"/>
    </xf>
    <xf numFmtId="3" fontId="11" fillId="37" borderId="11" xfId="0" applyNumberFormat="1" applyFont="1" applyFill="1" applyBorder="1" applyAlignment="1">
      <alignment horizontal="center"/>
    </xf>
    <xf numFmtId="3" fontId="11" fillId="37" borderId="27" xfId="0" applyNumberFormat="1" applyFont="1" applyFill="1" applyBorder="1" applyAlignment="1">
      <alignment horizontal="center"/>
    </xf>
    <xf numFmtId="0" fontId="15" fillId="33" borderId="81" xfId="0" applyNumberFormat="1" applyFont="1" applyFill="1" applyBorder="1" applyAlignment="1">
      <alignment horizontal="center"/>
    </xf>
    <xf numFmtId="0" fontId="15" fillId="33" borderId="43" xfId="0" applyNumberFormat="1" applyFont="1" applyFill="1" applyBorder="1" applyAlignment="1">
      <alignment horizontal="center"/>
    </xf>
    <xf numFmtId="0" fontId="15" fillId="33" borderId="17" xfId="0" applyNumberFormat="1" applyFont="1" applyFill="1" applyBorder="1" applyAlignment="1">
      <alignment horizontal="center"/>
    </xf>
    <xf numFmtId="0" fontId="8" fillId="33" borderId="81" xfId="0" applyFont="1" applyFill="1" applyBorder="1" applyAlignment="1">
      <alignment horizontal="center"/>
    </xf>
    <xf numFmtId="0" fontId="8" fillId="33" borderId="43" xfId="0" applyFont="1" applyFill="1" applyBorder="1" applyAlignment="1">
      <alignment horizontal="center"/>
    </xf>
    <xf numFmtId="0" fontId="14" fillId="0" borderId="0" xfId="0" applyNumberFormat="1" applyFont="1" applyAlignment="1">
      <alignment horizontal="center" wrapText="1"/>
    </xf>
    <xf numFmtId="0" fontId="27" fillId="0" borderId="0" xfId="0" applyFont="1" applyAlignment="1">
      <alignment horizontal="center" wrapText="1"/>
    </xf>
    <xf numFmtId="3" fontId="18" fillId="37" borderId="30" xfId="0" applyNumberFormat="1" applyFont="1" applyFill="1" applyBorder="1" applyAlignment="1">
      <alignment horizontal="center" vertical="center" wrapText="1"/>
    </xf>
    <xf numFmtId="3" fontId="18" fillId="37" borderId="37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3" fontId="18" fillId="0" borderId="0" xfId="0" applyNumberFormat="1" applyFont="1" applyBorder="1" applyAlignment="1">
      <alignment horizontal="left" vertical="center"/>
    </xf>
    <xf numFmtId="3" fontId="18" fillId="0" borderId="14" xfId="0" applyNumberFormat="1" applyFont="1" applyBorder="1" applyAlignment="1">
      <alignment horizontal="left" vertical="center"/>
    </xf>
    <xf numFmtId="3" fontId="18" fillId="0" borderId="22" xfId="0" applyNumberFormat="1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center"/>
    </xf>
    <xf numFmtId="3" fontId="2" fillId="0" borderId="91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left" vertical="center"/>
    </xf>
    <xf numFmtId="3" fontId="18" fillId="0" borderId="0" xfId="0" applyNumberFormat="1" applyFont="1" applyBorder="1" applyAlignment="1" quotePrefix="1">
      <alignment horizontal="left" vertical="center" wrapText="1"/>
    </xf>
    <xf numFmtId="49" fontId="18" fillId="0" borderId="14" xfId="0" applyNumberFormat="1" applyFont="1" applyBorder="1" applyAlignment="1">
      <alignment horizontal="left" vertical="center"/>
    </xf>
    <xf numFmtId="49" fontId="18" fillId="0" borderId="22" xfId="0" applyNumberFormat="1" applyFont="1" applyBorder="1" applyAlignment="1">
      <alignment horizontal="left" vertical="center"/>
    </xf>
    <xf numFmtId="3" fontId="18" fillId="0" borderId="14" xfId="0" applyNumberFormat="1" applyFont="1" applyBorder="1" applyAlignment="1" quotePrefix="1">
      <alignment horizontal="left" vertical="center" wrapText="1"/>
    </xf>
    <xf numFmtId="3" fontId="18" fillId="0" borderId="22" xfId="0" applyNumberFormat="1" applyFont="1" applyBorder="1" applyAlignment="1" quotePrefix="1">
      <alignment horizontal="left" vertical="center" wrapText="1"/>
    </xf>
    <xf numFmtId="3" fontId="18" fillId="0" borderId="28" xfId="0" applyNumberFormat="1" applyFont="1" applyBorder="1" applyAlignment="1" quotePrefix="1">
      <alignment horizontal="center" vertical="center" wrapText="1"/>
    </xf>
    <xf numFmtId="3" fontId="18" fillId="0" borderId="11" xfId="0" applyNumberFormat="1" applyFont="1" applyBorder="1" applyAlignment="1" quotePrefix="1">
      <alignment horizontal="center" vertical="center" wrapText="1"/>
    </xf>
    <xf numFmtId="3" fontId="18" fillId="0" borderId="92" xfId="0" applyNumberFormat="1" applyFont="1" applyBorder="1" applyAlignment="1" quotePrefix="1">
      <alignment horizontal="center" vertical="center" wrapText="1"/>
    </xf>
    <xf numFmtId="0" fontId="18" fillId="0" borderId="0" xfId="0" applyNumberFormat="1" applyFont="1" applyBorder="1" applyAlignment="1">
      <alignment horizontal="left" vertical="center"/>
    </xf>
    <xf numFmtId="0" fontId="18" fillId="0" borderId="37" xfId="0" applyNumberFormat="1" applyFont="1" applyBorder="1" applyAlignment="1">
      <alignment horizontal="left" vertical="center"/>
    </xf>
    <xf numFmtId="0" fontId="18" fillId="0" borderId="88" xfId="0" applyNumberFormat="1" applyFont="1" applyBorder="1" applyAlignment="1">
      <alignment horizontal="left" vertical="center"/>
    </xf>
    <xf numFmtId="3" fontId="18" fillId="0" borderId="0" xfId="0" applyNumberFormat="1" applyFont="1" applyBorder="1" applyAlignment="1" quotePrefix="1">
      <alignment horizontal="center" vertical="center" wrapText="1"/>
    </xf>
    <xf numFmtId="0" fontId="18" fillId="0" borderId="12" xfId="0" applyNumberFormat="1" applyFont="1" applyBorder="1" applyAlignment="1">
      <alignment horizontal="left" vertical="center"/>
    </xf>
    <xf numFmtId="0" fontId="18" fillId="0" borderId="80" xfId="0" applyNumberFormat="1" applyFont="1" applyBorder="1" applyAlignment="1">
      <alignment horizontal="left" vertical="center"/>
    </xf>
    <xf numFmtId="3" fontId="10" fillId="0" borderId="0" xfId="0" applyNumberFormat="1" applyFont="1" applyAlignment="1">
      <alignment horizontal="center"/>
    </xf>
    <xf numFmtId="0" fontId="3" fillId="37" borderId="83" xfId="0" applyNumberFormat="1" applyFont="1" applyFill="1" applyBorder="1" applyAlignment="1" quotePrefix="1">
      <alignment horizontal="left" vertical="center" wrapText="1"/>
    </xf>
    <xf numFmtId="0" fontId="3" fillId="37" borderId="93" xfId="0" applyNumberFormat="1" applyFont="1" applyFill="1" applyBorder="1" applyAlignment="1" quotePrefix="1">
      <alignment horizontal="left" vertical="center" wrapText="1"/>
    </xf>
    <xf numFmtId="0" fontId="3" fillId="0" borderId="81" xfId="0" applyNumberFormat="1" applyFont="1" applyBorder="1" applyAlignment="1">
      <alignment horizontal="left"/>
    </xf>
    <xf numFmtId="0" fontId="3" fillId="0" borderId="94" xfId="0" applyNumberFormat="1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18" fillId="0" borderId="0" xfId="0" applyNumberFormat="1" applyFont="1" applyAlignment="1">
      <alignment horizontal="left" vertical="center"/>
    </xf>
    <xf numFmtId="3" fontId="18" fillId="0" borderId="0" xfId="0" applyNumberFormat="1" applyFont="1" applyAlignment="1">
      <alignment horizontal="left" vertical="center"/>
    </xf>
    <xf numFmtId="3" fontId="18" fillId="0" borderId="0" xfId="0" applyNumberFormat="1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 wrapText="1"/>
    </xf>
    <xf numFmtId="49" fontId="18" fillId="0" borderId="0" xfId="0" applyNumberFormat="1" applyFont="1" applyAlignment="1">
      <alignment horizontal="left" vertical="center"/>
    </xf>
    <xf numFmtId="0" fontId="10" fillId="37" borderId="0" xfId="0" applyNumberFormat="1" applyFont="1" applyFill="1" applyAlignment="1">
      <alignment horizontal="left"/>
    </xf>
    <xf numFmtId="3" fontId="18" fillId="0" borderId="0" xfId="0" applyNumberFormat="1" applyFont="1" applyAlignment="1" quotePrefix="1">
      <alignment horizontal="left" vertical="center" wrapText="1"/>
    </xf>
    <xf numFmtId="0" fontId="1" fillId="33" borderId="81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0" fillId="33" borderId="43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17" borderId="88" xfId="0" applyFont="1" applyFill="1" applyBorder="1" applyAlignment="1">
      <alignment horizontal="center" vertical="center" wrapText="1"/>
    </xf>
    <xf numFmtId="0" fontId="1" fillId="17" borderId="80" xfId="0" applyFont="1" applyFill="1" applyBorder="1" applyAlignment="1">
      <alignment horizontal="center" vertical="center" wrapText="1"/>
    </xf>
    <xf numFmtId="0" fontId="1" fillId="7" borderId="32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1" fillId="0" borderId="88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4" fontId="1" fillId="33" borderId="86" xfId="0" applyNumberFormat="1" applyFont="1" applyFill="1" applyBorder="1" applyAlignment="1">
      <alignment horizontal="center"/>
    </xf>
    <xf numFmtId="4" fontId="1" fillId="33" borderId="53" xfId="0" applyNumberFormat="1" applyFont="1" applyFill="1" applyBorder="1" applyAlignment="1">
      <alignment horizontal="center"/>
    </xf>
    <xf numFmtId="4" fontId="1" fillId="33" borderId="53" xfId="0" applyNumberFormat="1" applyFont="1" applyFill="1" applyBorder="1" applyAlignment="1">
      <alignment horizontal="center" wrapText="1"/>
    </xf>
    <xf numFmtId="0" fontId="1" fillId="42" borderId="32" xfId="0" applyFont="1" applyFill="1" applyBorder="1" applyAlignment="1">
      <alignment horizontal="center" vertical="center" wrapText="1"/>
    </xf>
    <xf numFmtId="0" fontId="1" fillId="42" borderId="3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33" borderId="81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3" fillId="0" borderId="51" xfId="0" applyFont="1" applyBorder="1" applyAlignment="1">
      <alignment horizontal="left"/>
    </xf>
    <xf numFmtId="0" fontId="8" fillId="33" borderId="81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8" fillId="33" borderId="43" xfId="0" applyFont="1" applyFill="1" applyBorder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/>
    </xf>
    <xf numFmtId="0" fontId="8" fillId="0" borderId="33" xfId="0" applyFont="1" applyBorder="1" applyAlignment="1">
      <alignment horizontal="center" vertical="center" wrapText="1"/>
    </xf>
    <xf numFmtId="0" fontId="8" fillId="0" borderId="95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3" fontId="8" fillId="33" borderId="51" xfId="0" applyNumberFormat="1" applyFont="1" applyFill="1" applyBorder="1" applyAlignment="1">
      <alignment horizontal="center" vertical="center"/>
    </xf>
    <xf numFmtId="0" fontId="8" fillId="33" borderId="51" xfId="0" applyFont="1" applyFill="1" applyBorder="1" applyAlignment="1">
      <alignment horizontal="center" vertical="center"/>
    </xf>
    <xf numFmtId="0" fontId="8" fillId="33" borderId="52" xfId="0" applyFont="1" applyFill="1" applyBorder="1" applyAlignment="1">
      <alignment horizontal="center" vertical="center"/>
    </xf>
    <xf numFmtId="3" fontId="8" fillId="33" borderId="52" xfId="0" applyNumberFormat="1" applyFont="1" applyFill="1" applyBorder="1" applyAlignment="1">
      <alignment horizontal="center" vertical="center"/>
    </xf>
    <xf numFmtId="0" fontId="24" fillId="0" borderId="0" xfId="0" applyFont="1" applyAlignment="1" quotePrefix="1">
      <alignment wrapText="1"/>
    </xf>
    <xf numFmtId="0" fontId="24" fillId="0" borderId="0" xfId="0" applyFont="1" applyAlignment="1">
      <alignment wrapText="1"/>
    </xf>
    <xf numFmtId="3" fontId="0" fillId="0" borderId="0" xfId="0" applyNumberFormat="1" applyFont="1" applyBorder="1" applyAlignment="1">
      <alignment horizont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8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lef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28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0" fontId="14" fillId="0" borderId="0" xfId="52" applyFont="1" applyAlignment="1">
      <alignment horizontal="center"/>
      <protection/>
    </xf>
    <xf numFmtId="0" fontId="0" fillId="0" borderId="0" xfId="52" applyFont="1" applyAlignment="1">
      <alignment horizontal="left" wrapText="1"/>
      <protection/>
    </xf>
    <xf numFmtId="49" fontId="0" fillId="0" borderId="0" xfId="52" applyNumberFormat="1" applyFont="1" applyAlignment="1">
      <alignment horizontal="left" wrapText="1"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xxxinvest" xfId="51"/>
    <cellStyle name="Normalno 2" xfId="52"/>
    <cellStyle name="Obično_List7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76200</xdr:rowOff>
    </xdr:from>
    <xdr:to>
      <xdr:col>1</xdr:col>
      <xdr:colOff>0</xdr:colOff>
      <xdr:row>4</xdr:row>
      <xdr:rowOff>923925</xdr:rowOff>
    </xdr:to>
    <xdr:sp>
      <xdr:nvSpPr>
        <xdr:cNvPr id="1" name="Line 1"/>
        <xdr:cNvSpPr>
          <a:spLocks/>
        </xdr:cNvSpPr>
      </xdr:nvSpPr>
      <xdr:spPr>
        <a:xfrm>
          <a:off x="0" y="514350"/>
          <a:ext cx="2524125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85725</xdr:rowOff>
    </xdr:from>
    <xdr:to>
      <xdr:col>0</xdr:col>
      <xdr:colOff>2019300</xdr:colOff>
      <xdr:row>4</xdr:row>
      <xdr:rowOff>647700</xdr:rowOff>
    </xdr:to>
    <xdr:sp>
      <xdr:nvSpPr>
        <xdr:cNvPr id="2" name="Line 2"/>
        <xdr:cNvSpPr>
          <a:spLocks/>
        </xdr:cNvSpPr>
      </xdr:nvSpPr>
      <xdr:spPr>
        <a:xfrm>
          <a:off x="0" y="523875"/>
          <a:ext cx="20193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0</xdr:col>
      <xdr:colOff>1085850</xdr:colOff>
      <xdr:row>4</xdr:row>
      <xdr:rowOff>762000</xdr:rowOff>
    </xdr:to>
    <xdr:sp>
      <xdr:nvSpPr>
        <xdr:cNvPr id="1" name="Line 1"/>
        <xdr:cNvSpPr>
          <a:spLocks/>
        </xdr:cNvSpPr>
      </xdr:nvSpPr>
      <xdr:spPr>
        <a:xfrm>
          <a:off x="28575" y="457200"/>
          <a:ext cx="1057275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AD%20BELI%20MANASTIR\PRORA&#268;UN\PRORA&#268;UN%202021,2022,2023\prora&#269;un\Financijski%20plan%20za%202021.%20s%20projekcijama%20za%202022.%20i%20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AD%20BELI%20MANASTIR\PRORA&#268;UN\PRORA&#268;UN%202022,2023,2024\prora&#269;un\Financijski%20plan%20za%202022.%20s%20projekcijama%20za%202023.%20i%20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LP(R)FP-Ril 4.razina "/>
      <sheetName val="JLP(R)FP-Ril"/>
      <sheetName val="JLP(R)S FP PiP 1 2021."/>
      <sheetName val="JLP(R)S FP-PiP2 2022.-2023."/>
      <sheetName val="2022. JLP(R)FP-Ril  razrada"/>
      <sheetName val="2023. JLP(R)FP-Ril  razrada "/>
      <sheetName val="OPĆI DIO PRORAČUNA"/>
      <sheetName val="PRIHODI I RASHODI PO IZVORIMA"/>
    </sheetNames>
    <sheetDataSet>
      <sheetData sheetId="0">
        <row r="34">
          <cell r="O34">
            <v>4363107</v>
          </cell>
        </row>
        <row r="78">
          <cell r="M78">
            <v>176900</v>
          </cell>
          <cell r="O78">
            <v>176900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LP(R)FP-Ril 4.razina "/>
      <sheetName val="JLP(R)FP-Ril"/>
      <sheetName val="JLP(R)S FP PiP 1 2022."/>
      <sheetName val="JLP(R)S FP-PiP2 2023.-2024."/>
      <sheetName val="2023. JLP(R)FP-Ril  razrada"/>
      <sheetName val="2024. JLP(R)FP-Ril  razrada "/>
      <sheetName val="OPĆI DIO PRORAČUNA"/>
      <sheetName val="PRIHODI I RASHODI PO IZVORIMA"/>
    </sheetNames>
    <sheetDataSet>
      <sheetData sheetId="0">
        <row r="15">
          <cell r="B15">
            <v>150000</v>
          </cell>
        </row>
        <row r="16">
          <cell r="B16">
            <v>4590407</v>
          </cell>
          <cell r="C16">
            <v>4618700</v>
          </cell>
          <cell r="D16">
            <v>4618300</v>
          </cell>
        </row>
        <row r="34">
          <cell r="C34">
            <v>4273507</v>
          </cell>
          <cell r="M34">
            <v>4441800</v>
          </cell>
        </row>
        <row r="78">
          <cell r="C78">
            <v>316900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100"/>
  <sheetViews>
    <sheetView tabSelected="1" zoomScalePageLayoutView="0" workbookViewId="0" topLeftCell="A71">
      <selection activeCell="A89" sqref="A89:IV89"/>
    </sheetView>
  </sheetViews>
  <sheetFormatPr defaultColWidth="9.140625" defaultRowHeight="12.75"/>
  <cols>
    <col min="1" max="1" width="17.57421875" style="13" customWidth="1"/>
    <col min="2" max="2" width="24.7109375" style="14" customWidth="1"/>
    <col min="3" max="3" width="14.28125" style="14" customWidth="1"/>
    <col min="4" max="4" width="16.28125" style="14" customWidth="1"/>
    <col min="5" max="5" width="12.57421875" style="14" customWidth="1"/>
    <col min="6" max="6" width="12.28125" style="6" customWidth="1"/>
    <col min="7" max="7" width="11.28125" style="14" customWidth="1"/>
    <col min="8" max="9" width="11.28125" style="8" customWidth="1"/>
    <col min="10" max="11" width="8.00390625" style="6" customWidth="1"/>
    <col min="12" max="12" width="10.57421875" style="6" customWidth="1"/>
    <col min="13" max="13" width="9.28125" style="14" customWidth="1"/>
    <col min="14" max="14" width="8.00390625" style="6" customWidth="1"/>
    <col min="15" max="15" width="7.57421875" style="6" customWidth="1"/>
    <col min="16" max="16" width="9.28125" style="14" customWidth="1"/>
    <col min="17" max="17" width="10.421875" style="6" customWidth="1"/>
    <col min="18" max="18" width="9.00390625" style="6" customWidth="1"/>
    <col min="19" max="19" width="12.7109375" style="6" customWidth="1"/>
    <col min="20" max="20" width="11.00390625" style="6" customWidth="1"/>
    <col min="21" max="21" width="9.421875" style="6" customWidth="1"/>
    <col min="22" max="23" width="9.57421875" style="6" customWidth="1"/>
    <col min="24" max="24" width="3.28125" style="6" customWidth="1"/>
    <col min="25" max="111" width="9.140625" style="181" customWidth="1"/>
    <col min="112" max="16384" width="9.140625" style="6" customWidth="1"/>
  </cols>
  <sheetData>
    <row r="1" spans="1:24" ht="15.75" customHeight="1" thickBot="1">
      <c r="A1" s="480" t="s">
        <v>67</v>
      </c>
      <c r="B1" s="481"/>
      <c r="C1" s="481"/>
      <c r="D1" s="481"/>
      <c r="E1" s="481"/>
      <c r="F1" s="481"/>
      <c r="G1" s="481"/>
      <c r="H1" s="482"/>
      <c r="I1" s="428"/>
      <c r="M1" s="6"/>
      <c r="P1" s="6"/>
      <c r="V1" s="483" t="s">
        <v>15</v>
      </c>
      <c r="W1" s="484"/>
      <c r="X1" s="7"/>
    </row>
    <row r="2" spans="1:24" ht="20.25" customHeight="1">
      <c r="A2" s="485" t="s">
        <v>226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248"/>
      <c r="V2" s="7"/>
      <c r="W2" s="7"/>
      <c r="X2" s="7"/>
    </row>
    <row r="3" spans="1:24" ht="20.25" customHeight="1">
      <c r="A3" s="137"/>
      <c r="B3" s="489" t="s">
        <v>221</v>
      </c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138"/>
      <c r="V3" s="7"/>
      <c r="W3" s="7"/>
      <c r="X3" s="7"/>
    </row>
    <row r="4" spans="1:21" ht="18" customHeight="1">
      <c r="A4" s="16" t="s">
        <v>16</v>
      </c>
      <c r="B4" s="5"/>
      <c r="C4" s="5"/>
      <c r="D4" s="5"/>
      <c r="E4" s="5"/>
      <c r="F4" s="5"/>
      <c r="G4" s="5"/>
      <c r="H4" s="4"/>
      <c r="I4" s="4"/>
      <c r="J4" s="15"/>
      <c r="K4" s="15"/>
      <c r="L4" s="15"/>
      <c r="M4" s="5"/>
      <c r="N4" s="15"/>
      <c r="O4" s="15"/>
      <c r="P4" s="5"/>
      <c r="Q4" s="15"/>
      <c r="R4" s="15"/>
      <c r="S4" s="15"/>
      <c r="T4" s="15"/>
      <c r="U4" s="15"/>
    </row>
    <row r="5" spans="1:21" ht="22.5" customHeight="1">
      <c r="A5" s="17" t="s">
        <v>67</v>
      </c>
      <c r="B5" s="18"/>
      <c r="C5" s="18"/>
      <c r="D5" s="18"/>
      <c r="E5" s="18"/>
      <c r="F5" s="18"/>
      <c r="G5" s="18"/>
      <c r="H5" s="19"/>
      <c r="I5" s="19"/>
      <c r="J5" s="15"/>
      <c r="K5" s="15"/>
      <c r="L5" s="15"/>
      <c r="M5" s="18"/>
      <c r="N5" s="15"/>
      <c r="O5" s="15"/>
      <c r="P5" s="18"/>
      <c r="Q5" s="15"/>
      <c r="R5" s="15"/>
      <c r="S5" s="15"/>
      <c r="T5" s="15"/>
      <c r="U5" s="15"/>
    </row>
    <row r="6" spans="1:21" ht="16.5" customHeight="1" thickBot="1">
      <c r="A6" s="20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4" ht="38.25" customHeight="1">
      <c r="A7" s="438" t="s">
        <v>17</v>
      </c>
      <c r="B7" s="439" t="s">
        <v>198</v>
      </c>
      <c r="C7" s="440" t="s">
        <v>141</v>
      </c>
      <c r="D7" s="441" t="s">
        <v>140</v>
      </c>
      <c r="E7" s="439" t="s">
        <v>192</v>
      </c>
      <c r="F7" s="442" t="s">
        <v>199</v>
      </c>
      <c r="G7" s="385"/>
      <c r="H7" s="271"/>
      <c r="I7" s="271"/>
      <c r="J7" s="487" t="s">
        <v>36</v>
      </c>
      <c r="K7" s="488"/>
      <c r="L7" s="488"/>
      <c r="M7" s="488"/>
      <c r="N7" s="488"/>
      <c r="O7" s="488"/>
      <c r="P7" s="456"/>
      <c r="Q7" s="436">
        <v>8532</v>
      </c>
      <c r="R7" s="505" t="s">
        <v>37</v>
      </c>
      <c r="S7" s="505"/>
      <c r="T7" s="505"/>
      <c r="U7" s="506"/>
      <c r="V7" s="432"/>
      <c r="W7" s="504"/>
      <c r="X7" s="504"/>
    </row>
    <row r="8" spans="1:24" ht="21.75" customHeight="1">
      <c r="A8" s="443" t="s">
        <v>9</v>
      </c>
      <c r="B8" s="201">
        <f>SUM(B9:B10)</f>
        <v>4176107</v>
      </c>
      <c r="C8" s="201">
        <v>0</v>
      </c>
      <c r="D8" s="201">
        <f>B8</f>
        <v>4176107</v>
      </c>
      <c r="E8" s="201">
        <v>4196107</v>
      </c>
      <c r="F8" s="444">
        <v>4286107</v>
      </c>
      <c r="G8" s="384"/>
      <c r="H8" s="272"/>
      <c r="I8" s="272"/>
      <c r="J8" s="472" t="s">
        <v>38</v>
      </c>
      <c r="K8" s="473"/>
      <c r="L8" s="473"/>
      <c r="M8" s="473"/>
      <c r="N8" s="473"/>
      <c r="O8" s="473"/>
      <c r="P8" s="458"/>
      <c r="Q8" s="429" t="s">
        <v>79</v>
      </c>
      <c r="R8" s="491" t="s">
        <v>39</v>
      </c>
      <c r="S8" s="491"/>
      <c r="T8" s="491"/>
      <c r="U8" s="492"/>
      <c r="V8" s="433"/>
      <c r="W8" s="490"/>
      <c r="X8" s="490"/>
    </row>
    <row r="9" spans="1:24" ht="21.75" customHeight="1">
      <c r="A9" s="445" t="s">
        <v>127</v>
      </c>
      <c r="B9" s="201">
        <f>F95</f>
        <v>317400</v>
      </c>
      <c r="C9" s="201">
        <f>G95</f>
        <v>15000</v>
      </c>
      <c r="D9" s="201">
        <f>B9+C9</f>
        <v>332400</v>
      </c>
      <c r="E9" s="201">
        <f>U95</f>
        <v>337400</v>
      </c>
      <c r="F9" s="444">
        <f>W95</f>
        <v>347400</v>
      </c>
      <c r="G9" s="384"/>
      <c r="H9" s="272"/>
      <c r="I9" s="272"/>
      <c r="J9" s="474"/>
      <c r="K9" s="475"/>
      <c r="L9" s="475"/>
      <c r="M9" s="475"/>
      <c r="N9" s="475"/>
      <c r="O9" s="476"/>
      <c r="P9" s="452"/>
      <c r="Q9" s="429" t="s">
        <v>135</v>
      </c>
      <c r="R9" s="491" t="s">
        <v>39</v>
      </c>
      <c r="S9" s="491"/>
      <c r="T9" s="491"/>
      <c r="U9" s="492"/>
      <c r="V9" s="433"/>
      <c r="W9" s="490"/>
      <c r="X9" s="490"/>
    </row>
    <row r="10" spans="1:24" ht="21.75" customHeight="1">
      <c r="A10" s="445" t="s">
        <v>124</v>
      </c>
      <c r="B10" s="201">
        <f>D95</f>
        <v>3858707</v>
      </c>
      <c r="C10" s="201">
        <f>E95</f>
        <v>480000</v>
      </c>
      <c r="D10" s="201">
        <f>B10+C10</f>
        <v>4338707</v>
      </c>
      <c r="E10" s="201">
        <v>4017000</v>
      </c>
      <c r="F10" s="444">
        <v>4017000</v>
      </c>
      <c r="G10" s="384"/>
      <c r="H10" s="272"/>
      <c r="I10" s="272"/>
      <c r="J10" s="474"/>
      <c r="K10" s="475"/>
      <c r="L10" s="475"/>
      <c r="M10" s="475"/>
      <c r="N10" s="475"/>
      <c r="O10" s="476"/>
      <c r="P10" s="452"/>
      <c r="Q10" s="429" t="s">
        <v>136</v>
      </c>
      <c r="R10" s="491" t="s">
        <v>138</v>
      </c>
      <c r="S10" s="491"/>
      <c r="T10" s="491"/>
      <c r="U10" s="492"/>
      <c r="V10" s="433"/>
      <c r="W10" s="490"/>
      <c r="X10" s="490"/>
    </row>
    <row r="11" spans="1:24" ht="35.25" customHeight="1">
      <c r="A11" s="446" t="s">
        <v>69</v>
      </c>
      <c r="B11" s="65">
        <v>300</v>
      </c>
      <c r="C11" s="65">
        <v>0</v>
      </c>
      <c r="D11" s="201">
        <f>B11</f>
        <v>300</v>
      </c>
      <c r="E11" s="201">
        <v>300</v>
      </c>
      <c r="F11" s="444">
        <v>300</v>
      </c>
      <c r="G11" s="384"/>
      <c r="H11" s="272"/>
      <c r="I11" s="272"/>
      <c r="J11" s="474"/>
      <c r="K11" s="475"/>
      <c r="L11" s="475"/>
      <c r="M11" s="475"/>
      <c r="N11" s="475"/>
      <c r="O11" s="476"/>
      <c r="P11" s="452"/>
      <c r="Q11" s="429" t="s">
        <v>137</v>
      </c>
      <c r="R11" s="491" t="s">
        <v>138</v>
      </c>
      <c r="S11" s="491"/>
      <c r="T11" s="491"/>
      <c r="U11" s="492"/>
      <c r="V11" s="433"/>
      <c r="W11" s="490"/>
      <c r="X11" s="490"/>
    </row>
    <row r="12" spans="1:24" ht="49.5" customHeight="1">
      <c r="A12" s="447" t="s">
        <v>8</v>
      </c>
      <c r="B12" s="67">
        <f>J95-300</f>
        <v>239000</v>
      </c>
      <c r="C12" s="67">
        <v>0</v>
      </c>
      <c r="D12" s="201">
        <f>B12</f>
        <v>239000</v>
      </c>
      <c r="E12" s="201">
        <v>239000</v>
      </c>
      <c r="F12" s="444">
        <v>228600</v>
      </c>
      <c r="G12" s="384"/>
      <c r="H12" s="272"/>
      <c r="I12" s="272"/>
      <c r="J12" s="470" t="s">
        <v>133</v>
      </c>
      <c r="K12" s="471"/>
      <c r="L12" s="471"/>
      <c r="M12" s="471"/>
      <c r="N12" s="471"/>
      <c r="O12" s="471"/>
      <c r="P12" s="457"/>
      <c r="Q12" s="430" t="s">
        <v>40</v>
      </c>
      <c r="R12" s="497" t="s">
        <v>41</v>
      </c>
      <c r="S12" s="497"/>
      <c r="T12" s="497"/>
      <c r="U12" s="498"/>
      <c r="V12" s="434"/>
      <c r="W12" s="495"/>
      <c r="X12" s="495"/>
    </row>
    <row r="13" spans="1:24" ht="15.75" customHeight="1">
      <c r="A13" s="443" t="s">
        <v>1</v>
      </c>
      <c r="B13" s="201">
        <v>15000</v>
      </c>
      <c r="C13" s="201">
        <f>P95</f>
        <v>8000</v>
      </c>
      <c r="D13" s="201">
        <f>B13+C13</f>
        <v>23000</v>
      </c>
      <c r="E13" s="201">
        <v>10000</v>
      </c>
      <c r="F13" s="444">
        <v>10000</v>
      </c>
      <c r="G13" s="384"/>
      <c r="H13" s="272"/>
      <c r="I13" s="272"/>
      <c r="J13" s="464" t="s">
        <v>134</v>
      </c>
      <c r="K13" s="465"/>
      <c r="L13" s="465"/>
      <c r="M13" s="465"/>
      <c r="N13" s="465"/>
      <c r="O13" s="466"/>
      <c r="P13" s="454"/>
      <c r="Q13" s="431">
        <v>82</v>
      </c>
      <c r="R13" s="499" t="s">
        <v>132</v>
      </c>
      <c r="S13" s="499"/>
      <c r="T13" s="499"/>
      <c r="U13" s="500"/>
      <c r="V13" s="435"/>
      <c r="W13" s="496"/>
      <c r="X13" s="496"/>
    </row>
    <row r="14" spans="1:24" ht="15.75">
      <c r="A14" s="443" t="s">
        <v>14</v>
      </c>
      <c r="B14" s="201">
        <v>10000</v>
      </c>
      <c r="C14" s="201">
        <v>0</v>
      </c>
      <c r="D14" s="201">
        <f>B14+C14</f>
        <v>10000</v>
      </c>
      <c r="E14" s="201">
        <v>15000</v>
      </c>
      <c r="F14" s="444">
        <v>15000</v>
      </c>
      <c r="G14" s="384"/>
      <c r="H14" s="272"/>
      <c r="I14" s="272"/>
      <c r="J14" s="477"/>
      <c r="K14" s="478"/>
      <c r="L14" s="478"/>
      <c r="M14" s="478"/>
      <c r="N14" s="478"/>
      <c r="O14" s="479"/>
      <c r="P14" s="453"/>
      <c r="Q14" s="431"/>
      <c r="R14" s="501"/>
      <c r="S14" s="502"/>
      <c r="T14" s="502"/>
      <c r="U14" s="503"/>
      <c r="V14" s="435"/>
      <c r="W14" s="507"/>
      <c r="X14" s="507"/>
    </row>
    <row r="15" spans="1:24" ht="36.75" customHeight="1" thickBot="1">
      <c r="A15" s="446" t="s">
        <v>148</v>
      </c>
      <c r="B15" s="201">
        <v>150000</v>
      </c>
      <c r="C15" s="201">
        <v>0</v>
      </c>
      <c r="D15" s="201">
        <f>B15+C15</f>
        <v>150000</v>
      </c>
      <c r="E15" s="201">
        <v>0</v>
      </c>
      <c r="F15" s="444">
        <v>0</v>
      </c>
      <c r="G15" s="384"/>
      <c r="H15" s="272"/>
      <c r="I15" s="272"/>
      <c r="J15" s="467" t="s">
        <v>42</v>
      </c>
      <c r="K15" s="468"/>
      <c r="L15" s="468"/>
      <c r="M15" s="468"/>
      <c r="N15" s="468"/>
      <c r="O15" s="469"/>
      <c r="P15" s="455"/>
      <c r="Q15" s="437">
        <v>13</v>
      </c>
      <c r="R15" s="508" t="s">
        <v>43</v>
      </c>
      <c r="S15" s="508"/>
      <c r="T15" s="508"/>
      <c r="U15" s="509"/>
      <c r="V15" s="432"/>
      <c r="W15" s="504"/>
      <c r="X15" s="504"/>
    </row>
    <row r="16" spans="1:25" ht="16.5" thickBot="1">
      <c r="A16" s="448" t="s">
        <v>18</v>
      </c>
      <c r="B16" s="449">
        <f>SUM(B9:B15)</f>
        <v>4590407</v>
      </c>
      <c r="C16" s="450">
        <f>SUM(C9:C15)</f>
        <v>503000</v>
      </c>
      <c r="D16" s="407">
        <f>SUM(D9:D15)</f>
        <v>5093407</v>
      </c>
      <c r="E16" s="449">
        <f>SUM(E9:E15)</f>
        <v>4618700</v>
      </c>
      <c r="F16" s="451">
        <f>SUM(F9:F15)</f>
        <v>4618300</v>
      </c>
      <c r="G16" s="386"/>
      <c r="H16" s="114"/>
      <c r="I16" s="114"/>
      <c r="J16" s="380"/>
      <c r="K16" s="380"/>
      <c r="L16" s="381"/>
      <c r="M16" s="114"/>
      <c r="N16" s="380"/>
      <c r="O16" s="380"/>
      <c r="P16" s="114"/>
      <c r="Q16" s="5"/>
      <c r="R16" s="5"/>
      <c r="S16" s="5"/>
      <c r="T16" s="5"/>
      <c r="U16" s="5"/>
      <c r="V16" s="1"/>
      <c r="W16" s="1"/>
      <c r="X16" s="1"/>
      <c r="Y16" s="382"/>
    </row>
    <row r="17" spans="10:21" ht="30.75" customHeight="1">
      <c r="J17" s="382"/>
      <c r="K17" s="382"/>
      <c r="L17" s="382"/>
      <c r="M17" s="383"/>
      <c r="N17" s="382"/>
      <c r="O17" s="382"/>
      <c r="P17" s="383"/>
      <c r="Q17" s="1"/>
      <c r="R17" s="1"/>
      <c r="S17" s="5"/>
      <c r="T17" s="5"/>
      <c r="U17" s="5"/>
    </row>
    <row r="18" spans="10:21" ht="30.75" customHeight="1">
      <c r="J18" s="382"/>
      <c r="K18" s="382"/>
      <c r="L18" s="382"/>
      <c r="M18" s="383"/>
      <c r="N18" s="382"/>
      <c r="O18" s="382"/>
      <c r="P18" s="383"/>
      <c r="S18" s="15"/>
      <c r="T18" s="15"/>
      <c r="U18" s="15"/>
    </row>
    <row r="19" spans="19:21" ht="30.75" customHeight="1">
      <c r="S19" s="15"/>
      <c r="T19" s="15"/>
      <c r="U19" s="15"/>
    </row>
    <row r="20" spans="19:21" ht="30.75" customHeight="1">
      <c r="S20" s="15"/>
      <c r="T20" s="15"/>
      <c r="U20" s="15"/>
    </row>
    <row r="21" spans="19:21" ht="30.75" customHeight="1">
      <c r="S21" s="15"/>
      <c r="T21" s="15"/>
      <c r="U21" s="15"/>
    </row>
    <row r="22" spans="19:21" ht="30.75" customHeight="1">
      <c r="S22" s="15"/>
      <c r="T22" s="15"/>
      <c r="U22" s="15"/>
    </row>
    <row r="23" spans="19:21" ht="30.75" customHeight="1">
      <c r="S23" s="15"/>
      <c r="T23" s="15"/>
      <c r="U23" s="15"/>
    </row>
    <row r="24" spans="19:21" ht="30.75" customHeight="1">
      <c r="S24" s="15"/>
      <c r="T24" s="15"/>
      <c r="U24" s="15"/>
    </row>
    <row r="25" spans="19:21" ht="30.75" customHeight="1">
      <c r="S25" s="15"/>
      <c r="T25" s="15"/>
      <c r="U25" s="15"/>
    </row>
    <row r="26" spans="19:21" ht="30.75" customHeight="1">
      <c r="S26" s="15"/>
      <c r="T26" s="15"/>
      <c r="U26" s="15"/>
    </row>
    <row r="27" spans="19:21" ht="30.75" customHeight="1">
      <c r="S27" s="15"/>
      <c r="T27" s="15"/>
      <c r="U27" s="15"/>
    </row>
    <row r="28" spans="19:21" ht="30.75" customHeight="1">
      <c r="S28" s="15"/>
      <c r="T28" s="15"/>
      <c r="U28" s="15"/>
    </row>
    <row r="29" spans="1:21" ht="15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ht="15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1" ht="15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1:21" ht="15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1:21" ht="15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1:21" ht="15.75">
      <c r="A34" s="23"/>
      <c r="B34" s="20"/>
      <c r="C34" s="20"/>
      <c r="D34" s="20"/>
      <c r="E34" s="20"/>
      <c r="F34" s="15"/>
      <c r="G34" s="20"/>
      <c r="H34" s="5"/>
      <c r="I34" s="5"/>
      <c r="J34" s="15"/>
      <c r="K34" s="15"/>
      <c r="L34" s="15"/>
      <c r="M34" s="20"/>
      <c r="N34" s="15"/>
      <c r="O34" s="15"/>
      <c r="P34" s="20"/>
      <c r="Q34" s="15"/>
      <c r="R34" s="15"/>
      <c r="S34" s="15"/>
      <c r="T34" s="15"/>
      <c r="U34" s="15"/>
    </row>
    <row r="35" spans="1:23" ht="15.75">
      <c r="A35" s="24"/>
      <c r="B35" s="24"/>
      <c r="C35" s="24"/>
      <c r="D35" s="24"/>
      <c r="E35" s="24"/>
      <c r="F35" s="24"/>
      <c r="G35" s="24"/>
      <c r="H35" s="25"/>
      <c r="I35" s="25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9"/>
      <c r="W35" s="9"/>
    </row>
    <row r="36" spans="1:23" ht="8.25" customHeight="1">
      <c r="A36" s="2"/>
      <c r="B36" s="2"/>
      <c r="C36" s="2"/>
      <c r="D36" s="2"/>
      <c r="E36" s="2"/>
      <c r="F36" s="2"/>
      <c r="G36" s="2"/>
      <c r="H36" s="36"/>
      <c r="I36" s="36"/>
      <c r="J36" s="36"/>
      <c r="K36" s="36"/>
      <c r="L36" s="36"/>
      <c r="M36" s="2"/>
      <c r="N36" s="36"/>
      <c r="O36" s="36"/>
      <c r="P36" s="2"/>
      <c r="Q36" s="36"/>
      <c r="R36" s="36"/>
      <c r="S36" s="36"/>
      <c r="T36" s="36"/>
      <c r="U36" s="36"/>
      <c r="V36" s="37"/>
      <c r="W36" s="37"/>
    </row>
    <row r="37" spans="1:24" ht="9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1"/>
      <c r="W37" s="1"/>
      <c r="X37" s="401"/>
    </row>
    <row r="38" spans="1:111" s="8" customFormat="1" ht="21.75" customHeight="1" thickBot="1">
      <c r="A38" s="53" t="s">
        <v>19</v>
      </c>
      <c r="B38" s="46"/>
      <c r="C38" s="46"/>
      <c r="D38" s="46"/>
      <c r="E38" s="46"/>
      <c r="F38" s="49"/>
      <c r="G38" s="46"/>
      <c r="H38" s="46" t="s">
        <v>68</v>
      </c>
      <c r="I38" s="46"/>
      <c r="J38" s="54"/>
      <c r="K38" s="54"/>
      <c r="L38" s="54"/>
      <c r="M38" s="46"/>
      <c r="N38" s="54"/>
      <c r="O38" s="49"/>
      <c r="P38" s="46"/>
      <c r="Q38" s="49"/>
      <c r="R38" s="49"/>
      <c r="S38" s="55"/>
      <c r="T38" s="55"/>
      <c r="U38" s="55"/>
      <c r="V38" s="55"/>
      <c r="W38" s="55"/>
      <c r="X38" s="402"/>
      <c r="Y38" s="387"/>
      <c r="Z38" s="387"/>
      <c r="AA38" s="387"/>
      <c r="AB38" s="387"/>
      <c r="AC38" s="387"/>
      <c r="AD38" s="387"/>
      <c r="AE38" s="387"/>
      <c r="AF38" s="387"/>
      <c r="AG38" s="387"/>
      <c r="AH38" s="387"/>
      <c r="AI38" s="387"/>
      <c r="AJ38" s="387"/>
      <c r="AK38" s="387"/>
      <c r="AL38" s="387"/>
      <c r="AM38" s="387"/>
      <c r="AN38" s="387"/>
      <c r="AO38" s="387"/>
      <c r="AP38" s="387"/>
      <c r="AQ38" s="387"/>
      <c r="AR38" s="387"/>
      <c r="AS38" s="387"/>
      <c r="AT38" s="387"/>
      <c r="AU38" s="387"/>
      <c r="AV38" s="387"/>
      <c r="AW38" s="387"/>
      <c r="AX38" s="387"/>
      <c r="AY38" s="387"/>
      <c r="AZ38" s="387"/>
      <c r="BA38" s="387"/>
      <c r="BB38" s="387"/>
      <c r="BC38" s="387"/>
      <c r="BD38" s="387"/>
      <c r="BE38" s="387"/>
      <c r="BF38" s="387"/>
      <c r="BG38" s="387"/>
      <c r="BH38" s="387"/>
      <c r="BI38" s="387"/>
      <c r="BJ38" s="387"/>
      <c r="BK38" s="387"/>
      <c r="BL38" s="387"/>
      <c r="BM38" s="387"/>
      <c r="BN38" s="387"/>
      <c r="BO38" s="387"/>
      <c r="BP38" s="387"/>
      <c r="BQ38" s="387"/>
      <c r="BR38" s="387"/>
      <c r="BS38" s="387"/>
      <c r="BT38" s="387"/>
      <c r="BU38" s="387"/>
      <c r="BV38" s="387"/>
      <c r="BW38" s="387"/>
      <c r="BX38" s="387"/>
      <c r="BY38" s="387"/>
      <c r="BZ38" s="387"/>
      <c r="CA38" s="387"/>
      <c r="CB38" s="387"/>
      <c r="CC38" s="387"/>
      <c r="CD38" s="387"/>
      <c r="CE38" s="387"/>
      <c r="CF38" s="387"/>
      <c r="CG38" s="387"/>
      <c r="CH38" s="387"/>
      <c r="CI38" s="387"/>
      <c r="CJ38" s="387"/>
      <c r="CK38" s="387"/>
      <c r="CL38" s="387"/>
      <c r="CM38" s="387"/>
      <c r="CN38" s="387"/>
      <c r="CO38" s="387"/>
      <c r="CP38" s="387"/>
      <c r="CQ38" s="387"/>
      <c r="CR38" s="387"/>
      <c r="CS38" s="387"/>
      <c r="CT38" s="387"/>
      <c r="CU38" s="387"/>
      <c r="CV38" s="387"/>
      <c r="CW38" s="387"/>
      <c r="CX38" s="387"/>
      <c r="CY38" s="387"/>
      <c r="CZ38" s="387"/>
      <c r="DA38" s="387"/>
      <c r="DB38" s="387"/>
      <c r="DC38" s="387"/>
      <c r="DD38" s="387"/>
      <c r="DE38" s="387"/>
      <c r="DF38" s="387"/>
      <c r="DG38" s="387"/>
    </row>
    <row r="39" spans="1:111" s="139" customFormat="1" ht="90" customHeight="1">
      <c r="A39" s="419" t="s">
        <v>20</v>
      </c>
      <c r="B39" s="420" t="s">
        <v>0</v>
      </c>
      <c r="C39" s="421" t="s">
        <v>200</v>
      </c>
      <c r="D39" s="421" t="s">
        <v>126</v>
      </c>
      <c r="E39" s="270" t="s">
        <v>141</v>
      </c>
      <c r="F39" s="421" t="s">
        <v>32</v>
      </c>
      <c r="G39" s="270" t="s">
        <v>141</v>
      </c>
      <c r="H39" s="421" t="s">
        <v>48</v>
      </c>
      <c r="I39" s="270" t="s">
        <v>141</v>
      </c>
      <c r="J39" s="421" t="s">
        <v>8</v>
      </c>
      <c r="K39" s="270" t="s">
        <v>141</v>
      </c>
      <c r="L39" s="410" t="s">
        <v>146</v>
      </c>
      <c r="M39" s="270" t="s">
        <v>141</v>
      </c>
      <c r="N39" s="421" t="s">
        <v>14</v>
      </c>
      <c r="O39" s="421" t="s">
        <v>1</v>
      </c>
      <c r="P39" s="270" t="s">
        <v>141</v>
      </c>
      <c r="Q39" s="421" t="s">
        <v>10</v>
      </c>
      <c r="R39" s="421" t="s">
        <v>29</v>
      </c>
      <c r="S39" s="409" t="s">
        <v>140</v>
      </c>
      <c r="T39" s="422" t="s">
        <v>190</v>
      </c>
      <c r="U39" s="423" t="s">
        <v>191</v>
      </c>
      <c r="V39" s="424" t="s">
        <v>201</v>
      </c>
      <c r="W39" s="391" t="s">
        <v>202</v>
      </c>
      <c r="X39" s="403"/>
      <c r="Y39" s="388"/>
      <c r="Z39" s="388"/>
      <c r="AA39" s="388"/>
      <c r="AB39" s="388"/>
      <c r="AC39" s="388"/>
      <c r="AD39" s="388"/>
      <c r="AE39" s="388"/>
      <c r="AF39" s="388"/>
      <c r="AG39" s="388"/>
      <c r="AH39" s="388"/>
      <c r="AI39" s="388"/>
      <c r="AJ39" s="388"/>
      <c r="AK39" s="388"/>
      <c r="AL39" s="388"/>
      <c r="AM39" s="388"/>
      <c r="AN39" s="388"/>
      <c r="AO39" s="388"/>
      <c r="AP39" s="388"/>
      <c r="AQ39" s="388"/>
      <c r="AR39" s="388"/>
      <c r="AS39" s="388"/>
      <c r="AT39" s="388"/>
      <c r="AU39" s="388"/>
      <c r="AV39" s="388"/>
      <c r="AW39" s="388"/>
      <c r="AX39" s="388"/>
      <c r="AY39" s="388"/>
      <c r="AZ39" s="388"/>
      <c r="BA39" s="388"/>
      <c r="BB39" s="388"/>
      <c r="BC39" s="388"/>
      <c r="BD39" s="388"/>
      <c r="BE39" s="388"/>
      <c r="BF39" s="388"/>
      <c r="BG39" s="388"/>
      <c r="BH39" s="388"/>
      <c r="BI39" s="388"/>
      <c r="BJ39" s="388"/>
      <c r="BK39" s="388"/>
      <c r="BL39" s="388"/>
      <c r="BM39" s="388"/>
      <c r="BN39" s="388"/>
      <c r="BO39" s="388"/>
      <c r="BP39" s="388"/>
      <c r="BQ39" s="388"/>
      <c r="BR39" s="388"/>
      <c r="BS39" s="388"/>
      <c r="BT39" s="388"/>
      <c r="BU39" s="388"/>
      <c r="BV39" s="388"/>
      <c r="BW39" s="388"/>
      <c r="BX39" s="388"/>
      <c r="BY39" s="388"/>
      <c r="BZ39" s="388"/>
      <c r="CA39" s="388"/>
      <c r="CB39" s="388"/>
      <c r="CC39" s="388"/>
      <c r="CD39" s="388"/>
      <c r="CE39" s="388"/>
      <c r="CF39" s="388"/>
      <c r="CG39" s="388"/>
      <c r="CH39" s="388"/>
      <c r="CI39" s="388"/>
      <c r="CJ39" s="388"/>
      <c r="CK39" s="388"/>
      <c r="CL39" s="388"/>
      <c r="CM39" s="388"/>
      <c r="CN39" s="388"/>
      <c r="CO39" s="388"/>
      <c r="CP39" s="388"/>
      <c r="CQ39" s="388"/>
      <c r="CR39" s="388"/>
      <c r="CS39" s="388"/>
      <c r="CT39" s="388"/>
      <c r="CU39" s="388"/>
      <c r="CV39" s="388"/>
      <c r="CW39" s="388"/>
      <c r="CX39" s="388"/>
      <c r="CY39" s="388"/>
      <c r="CZ39" s="388"/>
      <c r="DA39" s="388"/>
      <c r="DB39" s="388"/>
      <c r="DC39" s="388"/>
      <c r="DD39" s="388"/>
      <c r="DE39" s="388"/>
      <c r="DF39" s="388"/>
      <c r="DG39" s="388"/>
    </row>
    <row r="40" spans="1:111" s="139" customFormat="1" ht="30" customHeight="1">
      <c r="A40" s="140">
        <v>3</v>
      </c>
      <c r="B40" s="141"/>
      <c r="C40" s="142">
        <f aca="true" t="shared" si="0" ref="C40:W40">C41+C48+C79</f>
        <v>4273507</v>
      </c>
      <c r="D40" s="142">
        <f t="shared" si="0"/>
        <v>3858707</v>
      </c>
      <c r="E40" s="142">
        <f t="shared" si="0"/>
        <v>480000</v>
      </c>
      <c r="F40" s="142">
        <f t="shared" si="0"/>
        <v>280400</v>
      </c>
      <c r="G40" s="142">
        <f>G41+G48+G79</f>
        <v>28700</v>
      </c>
      <c r="H40" s="142">
        <f t="shared" si="0"/>
        <v>0</v>
      </c>
      <c r="I40" s="142">
        <f>I41+I48+I79</f>
        <v>300</v>
      </c>
      <c r="J40" s="142">
        <f t="shared" si="0"/>
        <v>124400</v>
      </c>
      <c r="K40" s="142">
        <f>K41+K48+K79</f>
        <v>33700</v>
      </c>
      <c r="L40" s="254">
        <f t="shared" si="0"/>
        <v>0</v>
      </c>
      <c r="M40" s="142">
        <f>M41+M48+M79</f>
        <v>0</v>
      </c>
      <c r="N40" s="142">
        <f t="shared" si="0"/>
        <v>10000</v>
      </c>
      <c r="O40" s="142">
        <f t="shared" si="0"/>
        <v>0</v>
      </c>
      <c r="P40" s="142">
        <f>P41+P48+P79</f>
        <v>0</v>
      </c>
      <c r="Q40" s="142">
        <f t="shared" si="0"/>
        <v>0</v>
      </c>
      <c r="R40" s="142">
        <f t="shared" si="0"/>
        <v>0</v>
      </c>
      <c r="S40" s="254">
        <f t="shared" si="0"/>
        <v>4816207</v>
      </c>
      <c r="T40" s="142">
        <f t="shared" si="0"/>
        <v>4441800</v>
      </c>
      <c r="U40" s="142">
        <f t="shared" si="0"/>
        <v>300400</v>
      </c>
      <c r="V40" s="142">
        <f t="shared" si="0"/>
        <v>4441400</v>
      </c>
      <c r="W40" s="392">
        <f t="shared" si="0"/>
        <v>306400</v>
      </c>
      <c r="X40" s="403"/>
      <c r="Y40" s="388"/>
      <c r="Z40" s="388"/>
      <c r="AA40" s="388"/>
      <c r="AB40" s="388"/>
      <c r="AC40" s="388"/>
      <c r="AD40" s="388"/>
      <c r="AE40" s="388"/>
      <c r="AF40" s="388"/>
      <c r="AG40" s="388"/>
      <c r="AH40" s="388"/>
      <c r="AI40" s="388"/>
      <c r="AJ40" s="388"/>
      <c r="AK40" s="388"/>
      <c r="AL40" s="388"/>
      <c r="AM40" s="388"/>
      <c r="AN40" s="388"/>
      <c r="AO40" s="388"/>
      <c r="AP40" s="388"/>
      <c r="AQ40" s="388"/>
      <c r="AR40" s="388"/>
      <c r="AS40" s="388"/>
      <c r="AT40" s="388"/>
      <c r="AU40" s="388"/>
      <c r="AV40" s="388"/>
      <c r="AW40" s="388"/>
      <c r="AX40" s="388"/>
      <c r="AY40" s="388"/>
      <c r="AZ40" s="388"/>
      <c r="BA40" s="388"/>
      <c r="BB40" s="388"/>
      <c r="BC40" s="388"/>
      <c r="BD40" s="388"/>
      <c r="BE40" s="388"/>
      <c r="BF40" s="388"/>
      <c r="BG40" s="388"/>
      <c r="BH40" s="388"/>
      <c r="BI40" s="388"/>
      <c r="BJ40" s="388"/>
      <c r="BK40" s="388"/>
      <c r="BL40" s="388"/>
      <c r="BM40" s="388"/>
      <c r="BN40" s="388"/>
      <c r="BO40" s="388"/>
      <c r="BP40" s="388"/>
      <c r="BQ40" s="388"/>
      <c r="BR40" s="388"/>
      <c r="BS40" s="388"/>
      <c r="BT40" s="388"/>
      <c r="BU40" s="388"/>
      <c r="BV40" s="388"/>
      <c r="BW40" s="388"/>
      <c r="BX40" s="388"/>
      <c r="BY40" s="388"/>
      <c r="BZ40" s="388"/>
      <c r="CA40" s="388"/>
      <c r="CB40" s="388"/>
      <c r="CC40" s="388"/>
      <c r="CD40" s="388"/>
      <c r="CE40" s="388"/>
      <c r="CF40" s="388"/>
      <c r="CG40" s="388"/>
      <c r="CH40" s="388"/>
      <c r="CI40" s="388"/>
      <c r="CJ40" s="388"/>
      <c r="CK40" s="388"/>
      <c r="CL40" s="388"/>
      <c r="CM40" s="388"/>
      <c r="CN40" s="388"/>
      <c r="CO40" s="388"/>
      <c r="CP40" s="388"/>
      <c r="CQ40" s="388"/>
      <c r="CR40" s="388"/>
      <c r="CS40" s="388"/>
      <c r="CT40" s="388"/>
      <c r="CU40" s="388"/>
      <c r="CV40" s="388"/>
      <c r="CW40" s="388"/>
      <c r="CX40" s="388"/>
      <c r="CY40" s="388"/>
      <c r="CZ40" s="388"/>
      <c r="DA40" s="388"/>
      <c r="DB40" s="388"/>
      <c r="DC40" s="388"/>
      <c r="DD40" s="388"/>
      <c r="DE40" s="388"/>
      <c r="DF40" s="388"/>
      <c r="DG40" s="388"/>
    </row>
    <row r="41" spans="1:24" ht="14.25" customHeight="1" thickBot="1">
      <c r="A41" s="26">
        <v>31</v>
      </c>
      <c r="B41" s="26" t="s">
        <v>7</v>
      </c>
      <c r="C41" s="27">
        <f>C42+C44+C46</f>
        <v>3491707</v>
      </c>
      <c r="D41" s="27">
        <f>D42+D44+D46</f>
        <v>3491707</v>
      </c>
      <c r="E41" s="27">
        <f>E42+E44+E46</f>
        <v>230000</v>
      </c>
      <c r="F41" s="27">
        <f aca="true" t="shared" si="1" ref="F41:R41">F42+F44+F46</f>
        <v>0</v>
      </c>
      <c r="G41" s="27">
        <f>G42+G44+G46</f>
        <v>0</v>
      </c>
      <c r="H41" s="27">
        <f t="shared" si="1"/>
        <v>0</v>
      </c>
      <c r="I41" s="27">
        <f>I42+I44+I46</f>
        <v>0</v>
      </c>
      <c r="J41" s="27">
        <f t="shared" si="1"/>
        <v>0</v>
      </c>
      <c r="K41" s="27">
        <f>K42+K44+K46</f>
        <v>0</v>
      </c>
      <c r="L41" s="70">
        <f>L42+L44+L46</f>
        <v>0</v>
      </c>
      <c r="M41" s="27">
        <f>M42+M44+M46</f>
        <v>0</v>
      </c>
      <c r="N41" s="27">
        <f t="shared" si="1"/>
        <v>0</v>
      </c>
      <c r="O41" s="27">
        <f t="shared" si="1"/>
        <v>0</v>
      </c>
      <c r="P41" s="27">
        <f>P42+P44+P46</f>
        <v>0</v>
      </c>
      <c r="Q41" s="27">
        <f t="shared" si="1"/>
        <v>0</v>
      </c>
      <c r="R41" s="27">
        <f t="shared" si="1"/>
        <v>0</v>
      </c>
      <c r="S41" s="257">
        <f>SUM(D41:R41)</f>
        <v>3721707</v>
      </c>
      <c r="T41" s="27">
        <f>T42+T44+T46</f>
        <v>3650000</v>
      </c>
      <c r="U41" s="27">
        <f>U42+U44+U46</f>
        <v>0</v>
      </c>
      <c r="V41" s="143">
        <f>V42+V44+V46</f>
        <v>3650000</v>
      </c>
      <c r="W41" s="393">
        <f>W42+W44+W46</f>
        <v>0</v>
      </c>
      <c r="X41" s="382"/>
    </row>
    <row r="42" spans="1:111" s="147" customFormat="1" ht="14.25" customHeight="1">
      <c r="A42" s="144">
        <v>311</v>
      </c>
      <c r="B42" s="144" t="s">
        <v>25</v>
      </c>
      <c r="C42" s="145">
        <f>C43</f>
        <v>2900000</v>
      </c>
      <c r="D42" s="145">
        <f>D43</f>
        <v>2900000</v>
      </c>
      <c r="E42" s="145">
        <f>E43</f>
        <v>100000</v>
      </c>
      <c r="F42" s="146">
        <f aca="true" t="shared" si="2" ref="F42:R42">F43+F44</f>
        <v>0</v>
      </c>
      <c r="G42" s="145">
        <f>G43</f>
        <v>0</v>
      </c>
      <c r="H42" s="146">
        <f t="shared" si="2"/>
        <v>0</v>
      </c>
      <c r="I42" s="145">
        <f>I43</f>
        <v>0</v>
      </c>
      <c r="J42" s="146">
        <f t="shared" si="2"/>
        <v>0</v>
      </c>
      <c r="K42" s="145">
        <f>K43</f>
        <v>0</v>
      </c>
      <c r="L42" s="255">
        <f>L43+L44</f>
        <v>0</v>
      </c>
      <c r="M42" s="145">
        <f>M43</f>
        <v>0</v>
      </c>
      <c r="N42" s="146">
        <f t="shared" si="2"/>
        <v>0</v>
      </c>
      <c r="O42" s="146">
        <f t="shared" si="2"/>
        <v>0</v>
      </c>
      <c r="P42" s="145">
        <f>P43</f>
        <v>0</v>
      </c>
      <c r="Q42" s="146">
        <f t="shared" si="2"/>
        <v>0</v>
      </c>
      <c r="R42" s="146">
        <f t="shared" si="2"/>
        <v>0</v>
      </c>
      <c r="S42" s="255">
        <f>S43</f>
        <v>3000000</v>
      </c>
      <c r="T42" s="145">
        <f>T43</f>
        <v>3058293</v>
      </c>
      <c r="U42" s="145">
        <f>U43</f>
        <v>0</v>
      </c>
      <c r="V42" s="145">
        <f>V43</f>
        <v>3058293</v>
      </c>
      <c r="W42" s="394">
        <f>W43</f>
        <v>0</v>
      </c>
      <c r="X42" s="390"/>
      <c r="Y42" s="389"/>
      <c r="Z42" s="389"/>
      <c r="AA42" s="389"/>
      <c r="AB42" s="389"/>
      <c r="AC42" s="389"/>
      <c r="AD42" s="389"/>
      <c r="AE42" s="389"/>
      <c r="AF42" s="389"/>
      <c r="AG42" s="389"/>
      <c r="AH42" s="389"/>
      <c r="AI42" s="389"/>
      <c r="AJ42" s="389"/>
      <c r="AK42" s="389"/>
      <c r="AL42" s="389"/>
      <c r="AM42" s="389"/>
      <c r="AN42" s="389"/>
      <c r="AO42" s="389"/>
      <c r="AP42" s="389"/>
      <c r="AQ42" s="389"/>
      <c r="AR42" s="389"/>
      <c r="AS42" s="389"/>
      <c r="AT42" s="389"/>
      <c r="AU42" s="389"/>
      <c r="AV42" s="389"/>
      <c r="AW42" s="389"/>
      <c r="AX42" s="389"/>
      <c r="AY42" s="389"/>
      <c r="AZ42" s="389"/>
      <c r="BA42" s="389"/>
      <c r="BB42" s="389"/>
      <c r="BC42" s="389"/>
      <c r="BD42" s="389"/>
      <c r="BE42" s="389"/>
      <c r="BF42" s="389"/>
      <c r="BG42" s="389"/>
      <c r="BH42" s="389"/>
      <c r="BI42" s="389"/>
      <c r="BJ42" s="389"/>
      <c r="BK42" s="389"/>
      <c r="BL42" s="389"/>
      <c r="BM42" s="389"/>
      <c r="BN42" s="389"/>
      <c r="BO42" s="389"/>
      <c r="BP42" s="389"/>
      <c r="BQ42" s="389"/>
      <c r="BR42" s="389"/>
      <c r="BS42" s="389"/>
      <c r="BT42" s="389"/>
      <c r="BU42" s="389"/>
      <c r="BV42" s="389"/>
      <c r="BW42" s="389"/>
      <c r="BX42" s="389"/>
      <c r="BY42" s="389"/>
      <c r="BZ42" s="389"/>
      <c r="CA42" s="389"/>
      <c r="CB42" s="389"/>
      <c r="CC42" s="389"/>
      <c r="CD42" s="389"/>
      <c r="CE42" s="389"/>
      <c r="CF42" s="389"/>
      <c r="CG42" s="389"/>
      <c r="CH42" s="389"/>
      <c r="CI42" s="389"/>
      <c r="CJ42" s="389"/>
      <c r="CK42" s="389"/>
      <c r="CL42" s="389"/>
      <c r="CM42" s="389"/>
      <c r="CN42" s="389"/>
      <c r="CO42" s="389"/>
      <c r="CP42" s="389"/>
      <c r="CQ42" s="389"/>
      <c r="CR42" s="389"/>
      <c r="CS42" s="389"/>
      <c r="CT42" s="389"/>
      <c r="CU42" s="389"/>
      <c r="CV42" s="389"/>
      <c r="CW42" s="389"/>
      <c r="CX42" s="389"/>
      <c r="CY42" s="389"/>
      <c r="CZ42" s="389"/>
      <c r="DA42" s="389"/>
      <c r="DB42" s="389"/>
      <c r="DC42" s="389"/>
      <c r="DD42" s="389"/>
      <c r="DE42" s="389"/>
      <c r="DF42" s="389"/>
      <c r="DG42" s="389"/>
    </row>
    <row r="43" spans="1:24" ht="14.25" customHeight="1">
      <c r="A43" s="28">
        <v>3111</v>
      </c>
      <c r="B43" s="28" t="s">
        <v>80</v>
      </c>
      <c r="C43" s="31">
        <f>D43+F43+H43+J43+N43+O43+Q43</f>
        <v>2900000</v>
      </c>
      <c r="D43" s="29">
        <v>2900000</v>
      </c>
      <c r="E43" s="29">
        <v>100000</v>
      </c>
      <c r="F43" s="29"/>
      <c r="G43" s="29"/>
      <c r="H43" s="29"/>
      <c r="I43" s="29"/>
      <c r="J43" s="29"/>
      <c r="K43" s="29"/>
      <c r="L43" s="252"/>
      <c r="M43" s="29"/>
      <c r="N43" s="29"/>
      <c r="O43" s="29"/>
      <c r="P43" s="29"/>
      <c r="Q43" s="29"/>
      <c r="R43" s="29"/>
      <c r="S43" s="252">
        <f>SUM(D43:R43)</f>
        <v>3000000</v>
      </c>
      <c r="T43" s="34">
        <v>3058293</v>
      </c>
      <c r="U43" s="34"/>
      <c r="V43" s="34">
        <v>3058293</v>
      </c>
      <c r="W43" s="395"/>
      <c r="X43" s="382"/>
    </row>
    <row r="44" spans="1:111" s="147" customFormat="1" ht="15" customHeight="1">
      <c r="A44" s="149">
        <v>312</v>
      </c>
      <c r="B44" s="149" t="s">
        <v>23</v>
      </c>
      <c r="C44" s="150">
        <f aca="true" t="shared" si="3" ref="C44:K44">C45</f>
        <v>100000</v>
      </c>
      <c r="D44" s="150">
        <f t="shared" si="3"/>
        <v>100000</v>
      </c>
      <c r="E44" s="150">
        <f t="shared" si="3"/>
        <v>100000</v>
      </c>
      <c r="F44" s="150">
        <f t="shared" si="3"/>
        <v>0</v>
      </c>
      <c r="G44" s="150">
        <f t="shared" si="3"/>
        <v>0</v>
      </c>
      <c r="H44" s="150">
        <f t="shared" si="3"/>
        <v>0</v>
      </c>
      <c r="I44" s="150">
        <f t="shared" si="3"/>
        <v>0</v>
      </c>
      <c r="J44" s="146">
        <f aca="true" t="shared" si="4" ref="J44:R44">J45+J46</f>
        <v>0</v>
      </c>
      <c r="K44" s="150">
        <f t="shared" si="3"/>
        <v>0</v>
      </c>
      <c r="L44" s="146">
        <f>L45+L46</f>
        <v>0</v>
      </c>
      <c r="M44" s="150">
        <f>M45</f>
        <v>0</v>
      </c>
      <c r="N44" s="146">
        <f t="shared" si="4"/>
        <v>0</v>
      </c>
      <c r="O44" s="146">
        <f t="shared" si="4"/>
        <v>0</v>
      </c>
      <c r="P44" s="150">
        <f>P45</f>
        <v>0</v>
      </c>
      <c r="Q44" s="146">
        <f t="shared" si="4"/>
        <v>0</v>
      </c>
      <c r="R44" s="146">
        <f t="shared" si="4"/>
        <v>0</v>
      </c>
      <c r="S44" s="146">
        <f>S45</f>
        <v>200000</v>
      </c>
      <c r="T44" s="150">
        <f>T45</f>
        <v>100000</v>
      </c>
      <c r="U44" s="150">
        <f>U45</f>
        <v>0</v>
      </c>
      <c r="V44" s="150">
        <f>V45</f>
        <v>100000</v>
      </c>
      <c r="W44" s="396">
        <f>W45</f>
        <v>0</v>
      </c>
      <c r="X44" s="390"/>
      <c r="Y44" s="389"/>
      <c r="Z44" s="389"/>
      <c r="AA44" s="389"/>
      <c r="AB44" s="389"/>
      <c r="AC44" s="389"/>
      <c r="AD44" s="389"/>
      <c r="AE44" s="389"/>
      <c r="AF44" s="389"/>
      <c r="AG44" s="389"/>
      <c r="AH44" s="389"/>
      <c r="AI44" s="389"/>
      <c r="AJ44" s="389"/>
      <c r="AK44" s="389"/>
      <c r="AL44" s="389"/>
      <c r="AM44" s="389"/>
      <c r="AN44" s="389"/>
      <c r="AO44" s="389"/>
      <c r="AP44" s="389"/>
      <c r="AQ44" s="389"/>
      <c r="AR44" s="389"/>
      <c r="AS44" s="389"/>
      <c r="AT44" s="389"/>
      <c r="AU44" s="389"/>
      <c r="AV44" s="389"/>
      <c r="AW44" s="389"/>
      <c r="AX44" s="389"/>
      <c r="AY44" s="389"/>
      <c r="AZ44" s="389"/>
      <c r="BA44" s="389"/>
      <c r="BB44" s="389"/>
      <c r="BC44" s="389"/>
      <c r="BD44" s="389"/>
      <c r="BE44" s="389"/>
      <c r="BF44" s="389"/>
      <c r="BG44" s="389"/>
      <c r="BH44" s="389"/>
      <c r="BI44" s="389"/>
      <c r="BJ44" s="389"/>
      <c r="BK44" s="389"/>
      <c r="BL44" s="389"/>
      <c r="BM44" s="389"/>
      <c r="BN44" s="389"/>
      <c r="BO44" s="389"/>
      <c r="BP44" s="389"/>
      <c r="BQ44" s="389"/>
      <c r="BR44" s="389"/>
      <c r="BS44" s="389"/>
      <c r="BT44" s="389"/>
      <c r="BU44" s="389"/>
      <c r="BV44" s="389"/>
      <c r="BW44" s="389"/>
      <c r="BX44" s="389"/>
      <c r="BY44" s="389"/>
      <c r="BZ44" s="389"/>
      <c r="CA44" s="389"/>
      <c r="CB44" s="389"/>
      <c r="CC44" s="389"/>
      <c r="CD44" s="389"/>
      <c r="CE44" s="389"/>
      <c r="CF44" s="389"/>
      <c r="CG44" s="389"/>
      <c r="CH44" s="389"/>
      <c r="CI44" s="389"/>
      <c r="CJ44" s="389"/>
      <c r="CK44" s="389"/>
      <c r="CL44" s="389"/>
      <c r="CM44" s="389"/>
      <c r="CN44" s="389"/>
      <c r="CO44" s="389"/>
      <c r="CP44" s="389"/>
      <c r="CQ44" s="389"/>
      <c r="CR44" s="389"/>
      <c r="CS44" s="389"/>
      <c r="CT44" s="389"/>
      <c r="CU44" s="389"/>
      <c r="CV44" s="389"/>
      <c r="CW44" s="389"/>
      <c r="CX44" s="389"/>
      <c r="CY44" s="389"/>
      <c r="CZ44" s="389"/>
      <c r="DA44" s="389"/>
      <c r="DB44" s="389"/>
      <c r="DC44" s="389"/>
      <c r="DD44" s="389"/>
      <c r="DE44" s="389"/>
      <c r="DF44" s="389"/>
      <c r="DG44" s="389"/>
    </row>
    <row r="45" spans="1:24" ht="15" customHeight="1">
      <c r="A45" s="59">
        <v>3121</v>
      </c>
      <c r="B45" s="59" t="s">
        <v>81</v>
      </c>
      <c r="C45" s="31">
        <f>D45+F45+H45+J45+N45+O45+Q45</f>
        <v>100000</v>
      </c>
      <c r="D45" s="60">
        <v>100000</v>
      </c>
      <c r="E45" s="60">
        <v>100000</v>
      </c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252">
        <f>SUM(D45:R45)</f>
        <v>200000</v>
      </c>
      <c r="T45" s="61">
        <v>100000</v>
      </c>
      <c r="U45" s="61"/>
      <c r="V45" s="61">
        <v>100000</v>
      </c>
      <c r="W45" s="395"/>
      <c r="X45" s="382"/>
    </row>
    <row r="46" spans="1:111" s="147" customFormat="1" ht="15" customHeight="1">
      <c r="A46" s="151">
        <v>313</v>
      </c>
      <c r="B46" s="151" t="s">
        <v>33</v>
      </c>
      <c r="C46" s="146">
        <f aca="true" t="shared" si="5" ref="C46:K46">C47</f>
        <v>491707</v>
      </c>
      <c r="D46" s="146">
        <f t="shared" si="5"/>
        <v>491707</v>
      </c>
      <c r="E46" s="146">
        <f t="shared" si="5"/>
        <v>30000</v>
      </c>
      <c r="F46" s="146">
        <f t="shared" si="5"/>
        <v>0</v>
      </c>
      <c r="G46" s="146">
        <f t="shared" si="5"/>
        <v>0</v>
      </c>
      <c r="H46" s="146">
        <f t="shared" si="5"/>
        <v>0</v>
      </c>
      <c r="I46" s="146">
        <f t="shared" si="5"/>
        <v>0</v>
      </c>
      <c r="J46" s="146">
        <f aca="true" t="shared" si="6" ref="J46:S46">SUM(J47:J47)</f>
        <v>0</v>
      </c>
      <c r="K46" s="146">
        <f t="shared" si="5"/>
        <v>0</v>
      </c>
      <c r="L46" s="146">
        <f t="shared" si="6"/>
        <v>0</v>
      </c>
      <c r="M46" s="146">
        <f>M47</f>
        <v>0</v>
      </c>
      <c r="N46" s="146">
        <f t="shared" si="6"/>
        <v>0</v>
      </c>
      <c r="O46" s="146">
        <f t="shared" si="6"/>
        <v>0</v>
      </c>
      <c r="P46" s="146">
        <f>P47</f>
        <v>0</v>
      </c>
      <c r="Q46" s="146">
        <f t="shared" si="6"/>
        <v>0</v>
      </c>
      <c r="R46" s="146">
        <f t="shared" si="6"/>
        <v>0</v>
      </c>
      <c r="S46" s="146">
        <f t="shared" si="6"/>
        <v>521707</v>
      </c>
      <c r="T46" s="146">
        <f>T47</f>
        <v>491707</v>
      </c>
      <c r="U46" s="146">
        <f>U47</f>
        <v>0</v>
      </c>
      <c r="V46" s="146">
        <f>V47</f>
        <v>491707</v>
      </c>
      <c r="W46" s="397">
        <f>W47</f>
        <v>0</v>
      </c>
      <c r="X46" s="390"/>
      <c r="Y46" s="389"/>
      <c r="Z46" s="389"/>
      <c r="AA46" s="389"/>
      <c r="AB46" s="389"/>
      <c r="AC46" s="389"/>
      <c r="AD46" s="389"/>
      <c r="AE46" s="389"/>
      <c r="AF46" s="389"/>
      <c r="AG46" s="389"/>
      <c r="AH46" s="389"/>
      <c r="AI46" s="389"/>
      <c r="AJ46" s="389"/>
      <c r="AK46" s="389"/>
      <c r="AL46" s="389"/>
      <c r="AM46" s="389"/>
      <c r="AN46" s="389"/>
      <c r="AO46" s="389"/>
      <c r="AP46" s="389"/>
      <c r="AQ46" s="389"/>
      <c r="AR46" s="389"/>
      <c r="AS46" s="389"/>
      <c r="AT46" s="389"/>
      <c r="AU46" s="389"/>
      <c r="AV46" s="389"/>
      <c r="AW46" s="389"/>
      <c r="AX46" s="389"/>
      <c r="AY46" s="389"/>
      <c r="AZ46" s="389"/>
      <c r="BA46" s="389"/>
      <c r="BB46" s="389"/>
      <c r="BC46" s="389"/>
      <c r="BD46" s="389"/>
      <c r="BE46" s="389"/>
      <c r="BF46" s="389"/>
      <c r="BG46" s="389"/>
      <c r="BH46" s="389"/>
      <c r="BI46" s="389"/>
      <c r="BJ46" s="389"/>
      <c r="BK46" s="389"/>
      <c r="BL46" s="389"/>
      <c r="BM46" s="389"/>
      <c r="BN46" s="389"/>
      <c r="BO46" s="389"/>
      <c r="BP46" s="389"/>
      <c r="BQ46" s="389"/>
      <c r="BR46" s="389"/>
      <c r="BS46" s="389"/>
      <c r="BT46" s="389"/>
      <c r="BU46" s="389"/>
      <c r="BV46" s="389"/>
      <c r="BW46" s="389"/>
      <c r="BX46" s="389"/>
      <c r="BY46" s="389"/>
      <c r="BZ46" s="389"/>
      <c r="CA46" s="389"/>
      <c r="CB46" s="389"/>
      <c r="CC46" s="389"/>
      <c r="CD46" s="389"/>
      <c r="CE46" s="389"/>
      <c r="CF46" s="389"/>
      <c r="CG46" s="389"/>
      <c r="CH46" s="389"/>
      <c r="CI46" s="389"/>
      <c r="CJ46" s="389"/>
      <c r="CK46" s="389"/>
      <c r="CL46" s="389"/>
      <c r="CM46" s="389"/>
      <c r="CN46" s="389"/>
      <c r="CO46" s="389"/>
      <c r="CP46" s="389"/>
      <c r="CQ46" s="389"/>
      <c r="CR46" s="389"/>
      <c r="CS46" s="389"/>
      <c r="CT46" s="389"/>
      <c r="CU46" s="389"/>
      <c r="CV46" s="389"/>
      <c r="CW46" s="389"/>
      <c r="CX46" s="389"/>
      <c r="CY46" s="389"/>
      <c r="CZ46" s="389"/>
      <c r="DA46" s="389"/>
      <c r="DB46" s="389"/>
      <c r="DC46" s="389"/>
      <c r="DD46" s="389"/>
      <c r="DE46" s="389"/>
      <c r="DF46" s="389"/>
      <c r="DG46" s="389"/>
    </row>
    <row r="47" spans="1:24" ht="15" customHeight="1">
      <c r="A47" s="59">
        <v>3132</v>
      </c>
      <c r="B47" s="59" t="s">
        <v>82</v>
      </c>
      <c r="C47" s="31">
        <f>D47+F47+H47+J47+N47+O47+Q47</f>
        <v>491707</v>
      </c>
      <c r="D47" s="60">
        <v>491707</v>
      </c>
      <c r="E47" s="60">
        <v>30000</v>
      </c>
      <c r="F47" s="60"/>
      <c r="G47" s="60"/>
      <c r="H47" s="60"/>
      <c r="I47" s="60"/>
      <c r="J47" s="152"/>
      <c r="K47" s="60"/>
      <c r="L47" s="60"/>
      <c r="M47" s="60"/>
      <c r="N47" s="60"/>
      <c r="O47" s="60"/>
      <c r="P47" s="60"/>
      <c r="Q47" s="60"/>
      <c r="R47" s="60"/>
      <c r="S47" s="252">
        <f>SUM(D47:R47)</f>
        <v>521707</v>
      </c>
      <c r="T47" s="61">
        <v>491707</v>
      </c>
      <c r="U47" s="61"/>
      <c r="V47" s="61">
        <v>491707</v>
      </c>
      <c r="W47" s="395"/>
      <c r="X47" s="382"/>
    </row>
    <row r="48" spans="1:24" ht="14.25" customHeight="1" thickBot="1">
      <c r="A48" s="26">
        <v>32</v>
      </c>
      <c r="B48" s="26" t="s">
        <v>24</v>
      </c>
      <c r="C48" s="27">
        <f>C49+C54+C61+C71+C73</f>
        <v>775800</v>
      </c>
      <c r="D48" s="27">
        <f>D49+D54+D61+D71+D73</f>
        <v>367000</v>
      </c>
      <c r="E48" s="27">
        <f>E49+E54+E61+E71+E73</f>
        <v>250000</v>
      </c>
      <c r="F48" s="27">
        <f>F49+F54+F61+F73+F71</f>
        <v>274400</v>
      </c>
      <c r="G48" s="27">
        <f>G49+G54+G61+G71+G73</f>
        <v>20100</v>
      </c>
      <c r="H48" s="27">
        <f>H49+H54+H61+H73+H71</f>
        <v>0</v>
      </c>
      <c r="I48" s="27">
        <f>I49+I54+I61+I71+I73</f>
        <v>0</v>
      </c>
      <c r="J48" s="27">
        <f>J54+J61+J71+J73+J49</f>
        <v>124400</v>
      </c>
      <c r="K48" s="27">
        <f>K49+K54+K61+K71+K73</f>
        <v>28700</v>
      </c>
      <c r="L48" s="70">
        <f>L49+L54+L61+L71+L73</f>
        <v>0</v>
      </c>
      <c r="M48" s="27">
        <f>M49+M54+M61+M71+M73</f>
        <v>0</v>
      </c>
      <c r="N48" s="27">
        <f aca="true" t="shared" si="7" ref="N48:W48">N49+N54+N61+N71+N73</f>
        <v>10000</v>
      </c>
      <c r="O48" s="27">
        <f t="shared" si="7"/>
        <v>0</v>
      </c>
      <c r="P48" s="27">
        <f>P49+P54+P61+P71+P73</f>
        <v>0</v>
      </c>
      <c r="Q48" s="27">
        <f t="shared" si="7"/>
        <v>0</v>
      </c>
      <c r="R48" s="27">
        <f t="shared" si="7"/>
        <v>0</v>
      </c>
      <c r="S48" s="27">
        <f t="shared" si="7"/>
        <v>1074600</v>
      </c>
      <c r="T48" s="27">
        <f t="shared" si="7"/>
        <v>785800</v>
      </c>
      <c r="U48" s="27">
        <f t="shared" si="7"/>
        <v>294400</v>
      </c>
      <c r="V48" s="27">
        <f t="shared" si="7"/>
        <v>785400</v>
      </c>
      <c r="W48" s="398">
        <f t="shared" si="7"/>
        <v>300400</v>
      </c>
      <c r="X48" s="390"/>
    </row>
    <row r="49" spans="1:111" s="147" customFormat="1" ht="27" customHeight="1">
      <c r="A49" s="144">
        <v>321</v>
      </c>
      <c r="B49" s="153" t="s">
        <v>73</v>
      </c>
      <c r="C49" s="145">
        <f>SUM(C50:C53)</f>
        <v>380000</v>
      </c>
      <c r="D49" s="154">
        <f>SUM(D50:D52)</f>
        <v>300000</v>
      </c>
      <c r="E49" s="145">
        <f>SUM(E50:E53)</f>
        <v>150000</v>
      </c>
      <c r="F49" s="145">
        <f aca="true" t="shared" si="8" ref="F49:S49">SUM(F50:F53)</f>
        <v>60000</v>
      </c>
      <c r="G49" s="145">
        <f>SUM(G50:G53)</f>
        <v>13000</v>
      </c>
      <c r="H49" s="145">
        <f t="shared" si="8"/>
        <v>0</v>
      </c>
      <c r="I49" s="145">
        <f>SUM(I50:I53)</f>
        <v>0</v>
      </c>
      <c r="J49" s="145">
        <f t="shared" si="8"/>
        <v>10000</v>
      </c>
      <c r="K49" s="145">
        <f>SUM(K50:K53)</f>
        <v>10000</v>
      </c>
      <c r="L49" s="256">
        <f>SUM(L50:L53)</f>
        <v>0</v>
      </c>
      <c r="M49" s="145">
        <f>SUM(M50:M53)</f>
        <v>0</v>
      </c>
      <c r="N49" s="145">
        <f t="shared" si="8"/>
        <v>10000</v>
      </c>
      <c r="O49" s="145">
        <f t="shared" si="8"/>
        <v>0</v>
      </c>
      <c r="P49" s="145">
        <f>SUM(P50:P53)</f>
        <v>0</v>
      </c>
      <c r="Q49" s="145">
        <f t="shared" si="8"/>
        <v>0</v>
      </c>
      <c r="R49" s="145">
        <f t="shared" si="8"/>
        <v>0</v>
      </c>
      <c r="S49" s="256">
        <f t="shared" si="8"/>
        <v>553000</v>
      </c>
      <c r="T49" s="145">
        <f>T50+T51+T52+T53</f>
        <v>400000</v>
      </c>
      <c r="U49" s="145">
        <f>SUM(U50:U53)</f>
        <v>80000</v>
      </c>
      <c r="V49" s="145">
        <f>V50+V51+V52+V53</f>
        <v>400000</v>
      </c>
      <c r="W49" s="394">
        <f>W50+W51+W52+W53</f>
        <v>80000</v>
      </c>
      <c r="X49" s="390"/>
      <c r="Y49" s="389"/>
      <c r="Z49" s="389"/>
      <c r="AA49" s="389"/>
      <c r="AB49" s="389"/>
      <c r="AC49" s="389"/>
      <c r="AD49" s="389"/>
      <c r="AE49" s="389"/>
      <c r="AF49" s="389"/>
      <c r="AG49" s="389"/>
      <c r="AH49" s="389"/>
      <c r="AI49" s="389"/>
      <c r="AJ49" s="389"/>
      <c r="AK49" s="389"/>
      <c r="AL49" s="389"/>
      <c r="AM49" s="389"/>
      <c r="AN49" s="389"/>
      <c r="AO49" s="389"/>
      <c r="AP49" s="389"/>
      <c r="AQ49" s="389"/>
      <c r="AR49" s="389"/>
      <c r="AS49" s="389"/>
      <c r="AT49" s="389"/>
      <c r="AU49" s="389"/>
      <c r="AV49" s="389"/>
      <c r="AW49" s="389"/>
      <c r="AX49" s="389"/>
      <c r="AY49" s="389"/>
      <c r="AZ49" s="389"/>
      <c r="BA49" s="389"/>
      <c r="BB49" s="389"/>
      <c r="BC49" s="389"/>
      <c r="BD49" s="389"/>
      <c r="BE49" s="389"/>
      <c r="BF49" s="389"/>
      <c r="BG49" s="389"/>
      <c r="BH49" s="389"/>
      <c r="BI49" s="389"/>
      <c r="BJ49" s="389"/>
      <c r="BK49" s="389"/>
      <c r="BL49" s="389"/>
      <c r="BM49" s="389"/>
      <c r="BN49" s="389"/>
      <c r="BO49" s="389"/>
      <c r="BP49" s="389"/>
      <c r="BQ49" s="389"/>
      <c r="BR49" s="389"/>
      <c r="BS49" s="389"/>
      <c r="BT49" s="389"/>
      <c r="BU49" s="389"/>
      <c r="BV49" s="389"/>
      <c r="BW49" s="389"/>
      <c r="BX49" s="389"/>
      <c r="BY49" s="389"/>
      <c r="BZ49" s="389"/>
      <c r="CA49" s="389"/>
      <c r="CB49" s="389"/>
      <c r="CC49" s="389"/>
      <c r="CD49" s="389"/>
      <c r="CE49" s="389"/>
      <c r="CF49" s="389"/>
      <c r="CG49" s="389"/>
      <c r="CH49" s="389"/>
      <c r="CI49" s="389"/>
      <c r="CJ49" s="389"/>
      <c r="CK49" s="389"/>
      <c r="CL49" s="389"/>
      <c r="CM49" s="389"/>
      <c r="CN49" s="389"/>
      <c r="CO49" s="389"/>
      <c r="CP49" s="389"/>
      <c r="CQ49" s="389"/>
      <c r="CR49" s="389"/>
      <c r="CS49" s="389"/>
      <c r="CT49" s="389"/>
      <c r="CU49" s="389"/>
      <c r="CV49" s="389"/>
      <c r="CW49" s="389"/>
      <c r="CX49" s="389"/>
      <c r="CY49" s="389"/>
      <c r="CZ49" s="389"/>
      <c r="DA49" s="389"/>
      <c r="DB49" s="389"/>
      <c r="DC49" s="389"/>
      <c r="DD49" s="389"/>
      <c r="DE49" s="389"/>
      <c r="DF49" s="389"/>
      <c r="DG49" s="389"/>
    </row>
    <row r="50" spans="1:24" ht="15.75" customHeight="1">
      <c r="A50" s="28">
        <v>3211</v>
      </c>
      <c r="B50" s="38" t="s">
        <v>83</v>
      </c>
      <c r="C50" s="31">
        <f>D50+F50+H50+J50+N50+O50+Q50</f>
        <v>70000</v>
      </c>
      <c r="D50" s="32"/>
      <c r="E50" s="29"/>
      <c r="F50" s="29">
        <v>50000</v>
      </c>
      <c r="G50" s="29">
        <v>13000</v>
      </c>
      <c r="H50" s="29"/>
      <c r="I50" s="29"/>
      <c r="J50" s="29">
        <v>10000</v>
      </c>
      <c r="K50" s="29">
        <v>10000</v>
      </c>
      <c r="L50" s="29"/>
      <c r="M50" s="29"/>
      <c r="N50" s="29">
        <v>10000</v>
      </c>
      <c r="O50" s="29"/>
      <c r="P50" s="29"/>
      <c r="Q50" s="29"/>
      <c r="R50" s="29"/>
      <c r="S50" s="252">
        <f>SUM(D50:R50)</f>
        <v>93000</v>
      </c>
      <c r="T50" s="34">
        <v>80000</v>
      </c>
      <c r="U50" s="34">
        <v>60000</v>
      </c>
      <c r="V50" s="34">
        <v>80000</v>
      </c>
      <c r="W50" s="395">
        <v>60000</v>
      </c>
      <c r="X50" s="382"/>
    </row>
    <row r="51" spans="1:24" ht="15" customHeight="1">
      <c r="A51" s="28">
        <v>3212</v>
      </c>
      <c r="B51" s="38" t="s">
        <v>84</v>
      </c>
      <c r="C51" s="31">
        <f>D51+F51+H51+J51+N51+O51+Q51</f>
        <v>300000</v>
      </c>
      <c r="D51" s="32">
        <v>300000</v>
      </c>
      <c r="E51" s="29">
        <v>150000</v>
      </c>
      <c r="F51" s="29"/>
      <c r="G51" s="29"/>
      <c r="H51" s="29"/>
      <c r="I51" s="29"/>
      <c r="J51" s="29"/>
      <c r="K51" s="29"/>
      <c r="L51" s="252"/>
      <c r="M51" s="29"/>
      <c r="N51" s="29"/>
      <c r="O51" s="29"/>
      <c r="P51" s="29"/>
      <c r="Q51" s="29"/>
      <c r="R51" s="29"/>
      <c r="S51" s="252">
        <f>SUM(D51:R51)</f>
        <v>450000</v>
      </c>
      <c r="T51" s="34">
        <v>300000</v>
      </c>
      <c r="U51" s="34"/>
      <c r="V51" s="34">
        <v>300000</v>
      </c>
      <c r="W51" s="395"/>
      <c r="X51" s="382"/>
    </row>
    <row r="52" spans="1:24" ht="13.5" customHeight="1">
      <c r="A52" s="28">
        <v>3213</v>
      </c>
      <c r="B52" s="38" t="s">
        <v>85</v>
      </c>
      <c r="C52" s="31">
        <f>D52+F52+H52+J52+N52+O52+Q52</f>
        <v>10000</v>
      </c>
      <c r="D52" s="32"/>
      <c r="E52" s="29"/>
      <c r="F52" s="29">
        <v>10000</v>
      </c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52">
        <f>SUM(D52:R52)</f>
        <v>10000</v>
      </c>
      <c r="T52" s="34">
        <v>10000</v>
      </c>
      <c r="U52" s="34">
        <v>10000</v>
      </c>
      <c r="V52" s="34">
        <v>10000</v>
      </c>
      <c r="W52" s="395">
        <v>10000</v>
      </c>
      <c r="X52" s="382"/>
    </row>
    <row r="53" spans="1:24" ht="27" customHeight="1">
      <c r="A53" s="28">
        <v>3214</v>
      </c>
      <c r="B53" s="38" t="s">
        <v>86</v>
      </c>
      <c r="C53" s="31">
        <f>D53+F53+H53+J53+N53+O53+Q53</f>
        <v>0</v>
      </c>
      <c r="D53" s="32"/>
      <c r="E53" s="29"/>
      <c r="F53" s="29">
        <v>0</v>
      </c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52">
        <f>SUM(D53:R53)</f>
        <v>0</v>
      </c>
      <c r="T53" s="34">
        <v>10000</v>
      </c>
      <c r="U53" s="34">
        <v>10000</v>
      </c>
      <c r="V53" s="34">
        <v>10000</v>
      </c>
      <c r="W53" s="395">
        <v>10000</v>
      </c>
      <c r="X53" s="382"/>
    </row>
    <row r="54" spans="1:111" s="147" customFormat="1" ht="26.25" customHeight="1">
      <c r="A54" s="149">
        <v>322</v>
      </c>
      <c r="B54" s="155" t="s">
        <v>3</v>
      </c>
      <c r="C54" s="150">
        <f>SUM(C55:C59)</f>
        <v>96000</v>
      </c>
      <c r="D54" s="150">
        <f aca="true" t="shared" si="9" ref="D54:S54">SUM(D55:D59)</f>
        <v>0</v>
      </c>
      <c r="E54" s="150">
        <f>SUM(E55:E59)</f>
        <v>0</v>
      </c>
      <c r="F54" s="150">
        <f t="shared" si="9"/>
        <v>47000</v>
      </c>
      <c r="G54" s="150">
        <f>SUM(G55:G59)</f>
        <v>18100</v>
      </c>
      <c r="H54" s="150">
        <f t="shared" si="9"/>
        <v>0</v>
      </c>
      <c r="I54" s="150">
        <f>SUM(I55:I59)</f>
        <v>0</v>
      </c>
      <c r="J54" s="150">
        <f t="shared" si="9"/>
        <v>49000</v>
      </c>
      <c r="K54" s="150">
        <f>SUM(K55:K59)</f>
        <v>10700</v>
      </c>
      <c r="L54" s="150">
        <f>SUM(L55:L59)</f>
        <v>0</v>
      </c>
      <c r="M54" s="150">
        <f>SUM(M55:M59)</f>
        <v>0</v>
      </c>
      <c r="N54" s="150">
        <f t="shared" si="9"/>
        <v>0</v>
      </c>
      <c r="O54" s="150">
        <f t="shared" si="9"/>
        <v>0</v>
      </c>
      <c r="P54" s="150">
        <f>SUM(P55:P59)</f>
        <v>0</v>
      </c>
      <c r="Q54" s="150">
        <f t="shared" si="9"/>
        <v>0</v>
      </c>
      <c r="R54" s="150">
        <f t="shared" si="9"/>
        <v>0</v>
      </c>
      <c r="S54" s="150">
        <f t="shared" si="9"/>
        <v>124800</v>
      </c>
      <c r="T54" s="150">
        <f>SUM(T55:T59)</f>
        <v>66000</v>
      </c>
      <c r="U54" s="150">
        <f>SUM(U55:U59)</f>
        <v>47000</v>
      </c>
      <c r="V54" s="150">
        <f>SUM(V55:V59)</f>
        <v>66000</v>
      </c>
      <c r="W54" s="396">
        <f>SUM(W55:W59)</f>
        <v>50000</v>
      </c>
      <c r="X54" s="390"/>
      <c r="Y54" s="389"/>
      <c r="Z54" s="389"/>
      <c r="AA54" s="389"/>
      <c r="AB54" s="389"/>
      <c r="AC54" s="389"/>
      <c r="AD54" s="389"/>
      <c r="AE54" s="389"/>
      <c r="AF54" s="389"/>
      <c r="AG54" s="389"/>
      <c r="AH54" s="389"/>
      <c r="AI54" s="389"/>
      <c r="AJ54" s="389"/>
      <c r="AK54" s="389"/>
      <c r="AL54" s="389"/>
      <c r="AM54" s="389"/>
      <c r="AN54" s="389"/>
      <c r="AO54" s="389"/>
      <c r="AP54" s="389"/>
      <c r="AQ54" s="389"/>
      <c r="AR54" s="389"/>
      <c r="AS54" s="389"/>
      <c r="AT54" s="389"/>
      <c r="AU54" s="389"/>
      <c r="AV54" s="389"/>
      <c r="AW54" s="389"/>
      <c r="AX54" s="389"/>
      <c r="AY54" s="389"/>
      <c r="AZ54" s="389"/>
      <c r="BA54" s="389"/>
      <c r="BB54" s="389"/>
      <c r="BC54" s="389"/>
      <c r="BD54" s="389"/>
      <c r="BE54" s="389"/>
      <c r="BF54" s="389"/>
      <c r="BG54" s="389"/>
      <c r="BH54" s="389"/>
      <c r="BI54" s="389"/>
      <c r="BJ54" s="389"/>
      <c r="BK54" s="389"/>
      <c r="BL54" s="389"/>
      <c r="BM54" s="389"/>
      <c r="BN54" s="389"/>
      <c r="BO54" s="389"/>
      <c r="BP54" s="389"/>
      <c r="BQ54" s="389"/>
      <c r="BR54" s="389"/>
      <c r="BS54" s="389"/>
      <c r="BT54" s="389"/>
      <c r="BU54" s="389"/>
      <c r="BV54" s="389"/>
      <c r="BW54" s="389"/>
      <c r="BX54" s="389"/>
      <c r="BY54" s="389"/>
      <c r="BZ54" s="389"/>
      <c r="CA54" s="389"/>
      <c r="CB54" s="389"/>
      <c r="CC54" s="389"/>
      <c r="CD54" s="389"/>
      <c r="CE54" s="389"/>
      <c r="CF54" s="389"/>
      <c r="CG54" s="389"/>
      <c r="CH54" s="389"/>
      <c r="CI54" s="389"/>
      <c r="CJ54" s="389"/>
      <c r="CK54" s="389"/>
      <c r="CL54" s="389"/>
      <c r="CM54" s="389"/>
      <c r="CN54" s="389"/>
      <c r="CO54" s="389"/>
      <c r="CP54" s="389"/>
      <c r="CQ54" s="389"/>
      <c r="CR54" s="389"/>
      <c r="CS54" s="389"/>
      <c r="CT54" s="389"/>
      <c r="CU54" s="389"/>
      <c r="CV54" s="389"/>
      <c r="CW54" s="389"/>
      <c r="CX54" s="389"/>
      <c r="CY54" s="389"/>
      <c r="CZ54" s="389"/>
      <c r="DA54" s="389"/>
      <c r="DB54" s="389"/>
      <c r="DC54" s="389"/>
      <c r="DD54" s="389"/>
      <c r="DE54" s="389"/>
      <c r="DF54" s="389"/>
      <c r="DG54" s="389"/>
    </row>
    <row r="55" spans="1:24" ht="17.25" customHeight="1">
      <c r="A55" s="30">
        <v>3221</v>
      </c>
      <c r="B55" s="39" t="s">
        <v>87</v>
      </c>
      <c r="C55" s="31">
        <f>D55+F55+H55+J55+N55+O55+Q55+R55</f>
        <v>25000</v>
      </c>
      <c r="D55" s="33"/>
      <c r="E55" s="31"/>
      <c r="F55" s="31">
        <v>19000</v>
      </c>
      <c r="G55" s="31"/>
      <c r="H55" s="31"/>
      <c r="I55" s="31"/>
      <c r="J55" s="31">
        <v>6000</v>
      </c>
      <c r="K55" s="31"/>
      <c r="L55" s="31"/>
      <c r="M55" s="31"/>
      <c r="N55" s="31"/>
      <c r="O55" s="31"/>
      <c r="P55" s="31"/>
      <c r="Q55" s="31"/>
      <c r="R55" s="31"/>
      <c r="S55" s="252">
        <f>SUM(D55:R55)</f>
        <v>25000</v>
      </c>
      <c r="T55" s="42">
        <v>25000</v>
      </c>
      <c r="U55" s="42">
        <v>19000</v>
      </c>
      <c r="V55" s="42">
        <v>25000</v>
      </c>
      <c r="W55" s="395">
        <v>20000</v>
      </c>
      <c r="X55" s="382"/>
    </row>
    <row r="56" spans="1:24" ht="18" customHeight="1">
      <c r="A56" s="30">
        <v>3223</v>
      </c>
      <c r="B56" s="39" t="s">
        <v>88</v>
      </c>
      <c r="C56" s="31">
        <f>D56+F56+H56+J56+N56+O56+Q56+R56</f>
        <v>45000</v>
      </c>
      <c r="D56" s="33"/>
      <c r="E56" s="31"/>
      <c r="F56" s="31">
        <v>15000</v>
      </c>
      <c r="G56" s="31">
        <v>18100</v>
      </c>
      <c r="H56" s="31"/>
      <c r="I56" s="31"/>
      <c r="J56" s="31">
        <v>30000</v>
      </c>
      <c r="K56" s="31">
        <v>11000</v>
      </c>
      <c r="L56" s="31"/>
      <c r="M56" s="31"/>
      <c r="N56" s="31"/>
      <c r="O56" s="31"/>
      <c r="P56" s="31"/>
      <c r="Q56" s="31"/>
      <c r="R56" s="31"/>
      <c r="S56" s="252">
        <f>SUM(D56:R56)</f>
        <v>74100</v>
      </c>
      <c r="T56" s="42">
        <v>15000</v>
      </c>
      <c r="U56" s="42">
        <v>15000</v>
      </c>
      <c r="V56" s="42">
        <v>15000</v>
      </c>
      <c r="W56" s="395">
        <v>15000</v>
      </c>
      <c r="X56" s="382"/>
    </row>
    <row r="57" spans="1:24" ht="18" customHeight="1">
      <c r="A57" s="30">
        <v>3224</v>
      </c>
      <c r="B57" s="39" t="s">
        <v>89</v>
      </c>
      <c r="C57" s="31">
        <f>D57+F57+H57+J57+N57+O57+Q57+R57</f>
        <v>14000</v>
      </c>
      <c r="D57" s="33"/>
      <c r="E57" s="31"/>
      <c r="F57" s="31">
        <v>7000</v>
      </c>
      <c r="G57" s="31"/>
      <c r="H57" s="31"/>
      <c r="I57" s="31"/>
      <c r="J57" s="31">
        <v>7000</v>
      </c>
      <c r="K57" s="31"/>
      <c r="L57" s="269"/>
      <c r="M57" s="31"/>
      <c r="N57" s="31"/>
      <c r="O57" s="31"/>
      <c r="P57" s="31"/>
      <c r="Q57" s="31"/>
      <c r="R57" s="31"/>
      <c r="S57" s="252">
        <f>SUM(D57:R57)</f>
        <v>14000</v>
      </c>
      <c r="T57" s="42">
        <v>14000</v>
      </c>
      <c r="U57" s="42">
        <v>7000</v>
      </c>
      <c r="V57" s="42">
        <v>14000</v>
      </c>
      <c r="W57" s="395">
        <v>8000</v>
      </c>
      <c r="X57" s="382"/>
    </row>
    <row r="58" spans="1:24" ht="18" customHeight="1">
      <c r="A58" s="30">
        <v>3225</v>
      </c>
      <c r="B58" s="39" t="s">
        <v>90</v>
      </c>
      <c r="C58" s="31">
        <f>D58+F58+H58+J58+N58+O58+Q58+R58</f>
        <v>11000</v>
      </c>
      <c r="D58" s="33"/>
      <c r="E58" s="31"/>
      <c r="F58" s="31">
        <v>5000</v>
      </c>
      <c r="G58" s="31"/>
      <c r="H58" s="31"/>
      <c r="I58" s="31"/>
      <c r="J58" s="31">
        <v>6000</v>
      </c>
      <c r="K58" s="31">
        <v>-300</v>
      </c>
      <c r="L58" s="31"/>
      <c r="M58" s="31"/>
      <c r="N58" s="31"/>
      <c r="O58" s="31"/>
      <c r="P58" s="31"/>
      <c r="Q58" s="31"/>
      <c r="R58" s="31"/>
      <c r="S58" s="252">
        <f>SUM(D58:R58)</f>
        <v>10700</v>
      </c>
      <c r="T58" s="42">
        <v>11000</v>
      </c>
      <c r="U58" s="42">
        <v>5000</v>
      </c>
      <c r="V58" s="42">
        <v>11000</v>
      </c>
      <c r="W58" s="395">
        <v>5000</v>
      </c>
      <c r="X58" s="382"/>
    </row>
    <row r="59" spans="1:24" ht="14.25" customHeight="1">
      <c r="A59" s="30">
        <v>3227</v>
      </c>
      <c r="B59" s="157" t="s">
        <v>91</v>
      </c>
      <c r="C59" s="31">
        <f>D59+F59+H59+J59+N59+O59+Q59+R59</f>
        <v>1000</v>
      </c>
      <c r="D59" s="33"/>
      <c r="E59" s="31"/>
      <c r="F59" s="31">
        <v>1000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252">
        <f>SUM(D59:R59)</f>
        <v>1000</v>
      </c>
      <c r="T59" s="148">
        <v>1000</v>
      </c>
      <c r="U59" s="148">
        <v>1000</v>
      </c>
      <c r="V59" s="148">
        <v>1000</v>
      </c>
      <c r="W59" s="395">
        <v>2000</v>
      </c>
      <c r="X59" s="382"/>
    </row>
    <row r="60" spans="1:111" s="12" customFormat="1" ht="1.5" customHeight="1">
      <c r="A60" s="158"/>
      <c r="B60" s="159"/>
      <c r="C60" s="160"/>
      <c r="D60" s="161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50"/>
      <c r="U60" s="150"/>
      <c r="V60" s="150"/>
      <c r="W60" s="396"/>
      <c r="X60" s="390"/>
      <c r="Y60" s="389"/>
      <c r="Z60" s="389"/>
      <c r="AA60" s="389"/>
      <c r="AB60" s="389"/>
      <c r="AC60" s="389"/>
      <c r="AD60" s="389"/>
      <c r="AE60" s="389"/>
      <c r="AF60" s="389"/>
      <c r="AG60" s="389"/>
      <c r="AH60" s="389"/>
      <c r="AI60" s="389"/>
      <c r="AJ60" s="389"/>
      <c r="AK60" s="389"/>
      <c r="AL60" s="389"/>
      <c r="AM60" s="389"/>
      <c r="AN60" s="389"/>
      <c r="AO60" s="389"/>
      <c r="AP60" s="389"/>
      <c r="AQ60" s="389"/>
      <c r="AR60" s="389"/>
      <c r="AS60" s="389"/>
      <c r="AT60" s="389"/>
      <c r="AU60" s="389"/>
      <c r="AV60" s="389"/>
      <c r="AW60" s="389"/>
      <c r="AX60" s="389"/>
      <c r="AY60" s="389"/>
      <c r="AZ60" s="389"/>
      <c r="BA60" s="389"/>
      <c r="BB60" s="389"/>
      <c r="BC60" s="389"/>
      <c r="BD60" s="389"/>
      <c r="BE60" s="389"/>
      <c r="BF60" s="389"/>
      <c r="BG60" s="389"/>
      <c r="BH60" s="389"/>
      <c r="BI60" s="389"/>
      <c r="BJ60" s="389"/>
      <c r="BK60" s="389"/>
      <c r="BL60" s="389"/>
      <c r="BM60" s="389"/>
      <c r="BN60" s="389"/>
      <c r="BO60" s="389"/>
      <c r="BP60" s="389"/>
      <c r="BQ60" s="389"/>
      <c r="BR60" s="389"/>
      <c r="BS60" s="389"/>
      <c r="BT60" s="389"/>
      <c r="BU60" s="389"/>
      <c r="BV60" s="389"/>
      <c r="BW60" s="389"/>
      <c r="BX60" s="389"/>
      <c r="BY60" s="389"/>
      <c r="BZ60" s="389"/>
      <c r="CA60" s="389"/>
      <c r="CB60" s="389"/>
      <c r="CC60" s="389"/>
      <c r="CD60" s="389"/>
      <c r="CE60" s="389"/>
      <c r="CF60" s="389"/>
      <c r="CG60" s="389"/>
      <c r="CH60" s="389"/>
      <c r="CI60" s="389"/>
      <c r="CJ60" s="389"/>
      <c r="CK60" s="389"/>
      <c r="CL60" s="389"/>
      <c r="CM60" s="389"/>
      <c r="CN60" s="389"/>
      <c r="CO60" s="389"/>
      <c r="CP60" s="389"/>
      <c r="CQ60" s="389"/>
      <c r="CR60" s="389"/>
      <c r="CS60" s="389"/>
      <c r="CT60" s="389"/>
      <c r="CU60" s="389"/>
      <c r="CV60" s="389"/>
      <c r="CW60" s="389"/>
      <c r="CX60" s="389"/>
      <c r="CY60" s="389"/>
      <c r="CZ60" s="389"/>
      <c r="DA60" s="389"/>
      <c r="DB60" s="389"/>
      <c r="DC60" s="389"/>
      <c r="DD60" s="389"/>
      <c r="DE60" s="389"/>
      <c r="DF60" s="389"/>
      <c r="DG60" s="389"/>
    </row>
    <row r="61" spans="1:111" s="147" customFormat="1" ht="14.25" customHeight="1">
      <c r="A61" s="149">
        <v>323</v>
      </c>
      <c r="B61" s="149" t="s">
        <v>4</v>
      </c>
      <c r="C61" s="150">
        <f>SUM(C62:C70)</f>
        <v>217800</v>
      </c>
      <c r="D61" s="156">
        <f>D68</f>
        <v>50000</v>
      </c>
      <c r="E61" s="150">
        <f>SUM(E62:E70)</f>
        <v>100000</v>
      </c>
      <c r="F61" s="150">
        <f aca="true" t="shared" si="10" ref="F61:S61">SUM(F62:F70)</f>
        <v>120400</v>
      </c>
      <c r="G61" s="150">
        <f>SUM(G62:G70)</f>
        <v>-13000</v>
      </c>
      <c r="H61" s="150">
        <f t="shared" si="10"/>
        <v>0</v>
      </c>
      <c r="I61" s="150">
        <f>SUM(I62:I70)</f>
        <v>0</v>
      </c>
      <c r="J61" s="150">
        <f t="shared" si="10"/>
        <v>47400</v>
      </c>
      <c r="K61" s="150">
        <f>SUM(K62:K70)</f>
        <v>3000</v>
      </c>
      <c r="L61" s="150">
        <f>SUM(L62:L70)</f>
        <v>0</v>
      </c>
      <c r="M61" s="150">
        <f>SUM(M62:M70)</f>
        <v>0</v>
      </c>
      <c r="N61" s="150">
        <f t="shared" si="10"/>
        <v>0</v>
      </c>
      <c r="O61" s="150">
        <f t="shared" si="10"/>
        <v>0</v>
      </c>
      <c r="P61" s="150">
        <f>SUM(P62:P70)</f>
        <v>0</v>
      </c>
      <c r="Q61" s="150">
        <f t="shared" si="10"/>
        <v>0</v>
      </c>
      <c r="R61" s="150">
        <f t="shared" si="10"/>
        <v>0</v>
      </c>
      <c r="S61" s="150">
        <f t="shared" si="10"/>
        <v>307800</v>
      </c>
      <c r="T61" s="150">
        <f>SUM(T62:T70)</f>
        <v>217800</v>
      </c>
      <c r="U61" s="150">
        <f>SUM(U62:U70)</f>
        <v>120400</v>
      </c>
      <c r="V61" s="150">
        <f>SUM(V62:V70)</f>
        <v>217400</v>
      </c>
      <c r="W61" s="396">
        <f>SUM(W62:W70)</f>
        <v>122400</v>
      </c>
      <c r="X61" s="390"/>
      <c r="Y61" s="389"/>
      <c r="Z61" s="389"/>
      <c r="AA61" s="389"/>
      <c r="AB61" s="389"/>
      <c r="AC61" s="389"/>
      <c r="AD61" s="389"/>
      <c r="AE61" s="389"/>
      <c r="AF61" s="389"/>
      <c r="AG61" s="389"/>
      <c r="AH61" s="389"/>
      <c r="AI61" s="389"/>
      <c r="AJ61" s="389"/>
      <c r="AK61" s="389"/>
      <c r="AL61" s="389"/>
      <c r="AM61" s="389"/>
      <c r="AN61" s="389"/>
      <c r="AO61" s="389"/>
      <c r="AP61" s="389"/>
      <c r="AQ61" s="389"/>
      <c r="AR61" s="389"/>
      <c r="AS61" s="389"/>
      <c r="AT61" s="389"/>
      <c r="AU61" s="389"/>
      <c r="AV61" s="389"/>
      <c r="AW61" s="389"/>
      <c r="AX61" s="389"/>
      <c r="AY61" s="389"/>
      <c r="AZ61" s="389"/>
      <c r="BA61" s="389"/>
      <c r="BB61" s="389"/>
      <c r="BC61" s="389"/>
      <c r="BD61" s="389"/>
      <c r="BE61" s="389"/>
      <c r="BF61" s="389"/>
      <c r="BG61" s="389"/>
      <c r="BH61" s="389"/>
      <c r="BI61" s="389"/>
      <c r="BJ61" s="389"/>
      <c r="BK61" s="389"/>
      <c r="BL61" s="389"/>
      <c r="BM61" s="389"/>
      <c r="BN61" s="389"/>
      <c r="BO61" s="389"/>
      <c r="BP61" s="389"/>
      <c r="BQ61" s="389"/>
      <c r="BR61" s="389"/>
      <c r="BS61" s="389"/>
      <c r="BT61" s="389"/>
      <c r="BU61" s="389"/>
      <c r="BV61" s="389"/>
      <c r="BW61" s="389"/>
      <c r="BX61" s="389"/>
      <c r="BY61" s="389"/>
      <c r="BZ61" s="389"/>
      <c r="CA61" s="389"/>
      <c r="CB61" s="389"/>
      <c r="CC61" s="389"/>
      <c r="CD61" s="389"/>
      <c r="CE61" s="389"/>
      <c r="CF61" s="389"/>
      <c r="CG61" s="389"/>
      <c r="CH61" s="389"/>
      <c r="CI61" s="389"/>
      <c r="CJ61" s="389"/>
      <c r="CK61" s="389"/>
      <c r="CL61" s="389"/>
      <c r="CM61" s="389"/>
      <c r="CN61" s="389"/>
      <c r="CO61" s="389"/>
      <c r="CP61" s="389"/>
      <c r="CQ61" s="389"/>
      <c r="CR61" s="389"/>
      <c r="CS61" s="389"/>
      <c r="CT61" s="389"/>
      <c r="CU61" s="389"/>
      <c r="CV61" s="389"/>
      <c r="CW61" s="389"/>
      <c r="CX61" s="389"/>
      <c r="CY61" s="389"/>
      <c r="CZ61" s="389"/>
      <c r="DA61" s="389"/>
      <c r="DB61" s="389"/>
      <c r="DC61" s="389"/>
      <c r="DD61" s="389"/>
      <c r="DE61" s="389"/>
      <c r="DF61" s="389"/>
      <c r="DG61" s="389"/>
    </row>
    <row r="62" spans="1:24" ht="14.25" customHeight="1">
      <c r="A62" s="30">
        <v>3231</v>
      </c>
      <c r="B62" s="30" t="s">
        <v>92</v>
      </c>
      <c r="C62" s="31">
        <f aca="true" t="shared" si="11" ref="C62:C70">D62+F62+H62+J62+N62+O62+Q62+R62</f>
        <v>20000</v>
      </c>
      <c r="D62" s="33"/>
      <c r="E62" s="31"/>
      <c r="F62" s="31">
        <v>20000</v>
      </c>
      <c r="G62" s="31">
        <v>-7000</v>
      </c>
      <c r="H62" s="31"/>
      <c r="I62" s="31"/>
      <c r="J62" s="31"/>
      <c r="K62" s="31">
        <v>1000</v>
      </c>
      <c r="L62" s="31"/>
      <c r="M62" s="31"/>
      <c r="N62" s="31"/>
      <c r="O62" s="31"/>
      <c r="P62" s="31"/>
      <c r="Q62" s="31"/>
      <c r="R62" s="31"/>
      <c r="S62" s="252">
        <f aca="true" t="shared" si="12" ref="S62:S70">SUM(D62:R62)</f>
        <v>14000</v>
      </c>
      <c r="T62" s="42">
        <v>20000</v>
      </c>
      <c r="U62" s="42">
        <v>20000</v>
      </c>
      <c r="V62" s="42">
        <v>20000</v>
      </c>
      <c r="W62" s="395">
        <v>20000</v>
      </c>
      <c r="X62" s="382"/>
    </row>
    <row r="63" spans="1:24" ht="14.25" customHeight="1">
      <c r="A63" s="30">
        <v>3232</v>
      </c>
      <c r="B63" s="30" t="s">
        <v>93</v>
      </c>
      <c r="C63" s="31">
        <f t="shared" si="11"/>
        <v>28000</v>
      </c>
      <c r="D63" s="33"/>
      <c r="E63" s="31"/>
      <c r="F63" s="31">
        <v>18000</v>
      </c>
      <c r="G63" s="31">
        <v>-3000</v>
      </c>
      <c r="H63" s="31"/>
      <c r="I63" s="31"/>
      <c r="J63" s="31">
        <v>10000</v>
      </c>
      <c r="K63" s="31"/>
      <c r="L63" s="31"/>
      <c r="M63" s="31"/>
      <c r="N63" s="31"/>
      <c r="O63" s="31"/>
      <c r="P63" s="31"/>
      <c r="Q63" s="31"/>
      <c r="R63" s="31"/>
      <c r="S63" s="252">
        <f t="shared" si="12"/>
        <v>25000</v>
      </c>
      <c r="T63" s="42">
        <v>28000</v>
      </c>
      <c r="U63" s="42">
        <v>18000</v>
      </c>
      <c r="V63" s="42">
        <v>28000</v>
      </c>
      <c r="W63" s="395">
        <v>18000</v>
      </c>
      <c r="X63" s="382"/>
    </row>
    <row r="64" spans="1:24" ht="14.25" customHeight="1">
      <c r="A64" s="30">
        <v>3233</v>
      </c>
      <c r="B64" s="30" t="s">
        <v>94</v>
      </c>
      <c r="C64" s="31">
        <f t="shared" si="11"/>
        <v>15000</v>
      </c>
      <c r="D64" s="33"/>
      <c r="E64" s="31"/>
      <c r="F64" s="31">
        <v>12000</v>
      </c>
      <c r="G64" s="31"/>
      <c r="H64" s="31"/>
      <c r="I64" s="31"/>
      <c r="J64" s="31">
        <v>3000</v>
      </c>
      <c r="K64" s="31"/>
      <c r="L64" s="31"/>
      <c r="M64" s="31"/>
      <c r="N64" s="31"/>
      <c r="O64" s="31"/>
      <c r="P64" s="31"/>
      <c r="Q64" s="31"/>
      <c r="R64" s="31"/>
      <c r="S64" s="252">
        <f t="shared" si="12"/>
        <v>15000</v>
      </c>
      <c r="T64" s="42">
        <v>15000</v>
      </c>
      <c r="U64" s="42">
        <v>12000</v>
      </c>
      <c r="V64" s="42">
        <v>15000</v>
      </c>
      <c r="W64" s="395">
        <v>12000</v>
      </c>
      <c r="X64" s="382"/>
    </row>
    <row r="65" spans="1:24" ht="14.25" customHeight="1">
      <c r="A65" s="30">
        <v>3234</v>
      </c>
      <c r="B65" s="30" t="s">
        <v>95</v>
      </c>
      <c r="C65" s="31">
        <f t="shared" si="11"/>
        <v>6000</v>
      </c>
      <c r="D65" s="33"/>
      <c r="E65" s="31"/>
      <c r="F65" s="31">
        <v>6000</v>
      </c>
      <c r="G65" s="31"/>
      <c r="H65" s="31"/>
      <c r="I65" s="31"/>
      <c r="J65" s="31"/>
      <c r="K65" s="31">
        <v>1000</v>
      </c>
      <c r="L65" s="31"/>
      <c r="M65" s="31"/>
      <c r="N65" s="31"/>
      <c r="O65" s="31"/>
      <c r="P65" s="31"/>
      <c r="Q65" s="31"/>
      <c r="R65" s="31"/>
      <c r="S65" s="252">
        <f t="shared" si="12"/>
        <v>7000</v>
      </c>
      <c r="T65" s="42">
        <v>6000</v>
      </c>
      <c r="U65" s="42">
        <v>6000</v>
      </c>
      <c r="V65" s="42">
        <v>6000</v>
      </c>
      <c r="W65" s="395">
        <v>6000</v>
      </c>
      <c r="X65" s="382"/>
    </row>
    <row r="66" spans="1:24" ht="14.25" customHeight="1">
      <c r="A66" s="30">
        <v>3235</v>
      </c>
      <c r="B66" s="30" t="s">
        <v>128</v>
      </c>
      <c r="C66" s="31">
        <f t="shared" si="11"/>
        <v>800</v>
      </c>
      <c r="D66" s="33"/>
      <c r="E66" s="31"/>
      <c r="F66" s="31">
        <v>400</v>
      </c>
      <c r="G66" s="31"/>
      <c r="H66" s="31"/>
      <c r="I66" s="31"/>
      <c r="J66" s="31">
        <v>400</v>
      </c>
      <c r="K66" s="31"/>
      <c r="L66" s="31"/>
      <c r="M66" s="31"/>
      <c r="N66" s="31"/>
      <c r="O66" s="31"/>
      <c r="P66" s="31"/>
      <c r="Q66" s="31"/>
      <c r="R66" s="31"/>
      <c r="S66" s="252">
        <f t="shared" si="12"/>
        <v>800</v>
      </c>
      <c r="T66" s="42">
        <v>800</v>
      </c>
      <c r="U66" s="42">
        <v>400</v>
      </c>
      <c r="V66" s="42">
        <v>400</v>
      </c>
      <c r="W66" s="395">
        <v>400</v>
      </c>
      <c r="X66" s="382"/>
    </row>
    <row r="67" spans="1:24" ht="14.25" customHeight="1">
      <c r="A67" s="30">
        <v>3236</v>
      </c>
      <c r="B67" s="30" t="s">
        <v>96</v>
      </c>
      <c r="C67" s="31">
        <f t="shared" si="11"/>
        <v>17000</v>
      </c>
      <c r="D67" s="33"/>
      <c r="E67" s="31"/>
      <c r="F67" s="31">
        <v>17000</v>
      </c>
      <c r="G67" s="31">
        <v>-13000</v>
      </c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252">
        <f t="shared" si="12"/>
        <v>4000</v>
      </c>
      <c r="T67" s="42">
        <v>17000</v>
      </c>
      <c r="U67" s="42">
        <v>17000</v>
      </c>
      <c r="V67" s="42">
        <v>17000</v>
      </c>
      <c r="W67" s="395">
        <v>17000</v>
      </c>
      <c r="X67" s="382"/>
    </row>
    <row r="68" spans="1:24" ht="14.25" customHeight="1">
      <c r="A68" s="30">
        <v>3237</v>
      </c>
      <c r="B68" s="30" t="s">
        <v>97</v>
      </c>
      <c r="C68" s="31">
        <f t="shared" si="11"/>
        <v>110000</v>
      </c>
      <c r="D68" s="33">
        <v>50000</v>
      </c>
      <c r="E68" s="31">
        <v>100000</v>
      </c>
      <c r="F68" s="31">
        <v>30000</v>
      </c>
      <c r="G68" s="31">
        <v>7000</v>
      </c>
      <c r="H68" s="31"/>
      <c r="I68" s="31"/>
      <c r="J68" s="31">
        <v>30000</v>
      </c>
      <c r="K68" s="31"/>
      <c r="L68" s="31"/>
      <c r="M68" s="31"/>
      <c r="N68" s="31"/>
      <c r="O68" s="31"/>
      <c r="P68" s="31"/>
      <c r="Q68" s="31"/>
      <c r="R68" s="31"/>
      <c r="S68" s="252">
        <f t="shared" si="12"/>
        <v>217000</v>
      </c>
      <c r="T68" s="42">
        <v>110000</v>
      </c>
      <c r="U68" s="42">
        <v>30000</v>
      </c>
      <c r="V68" s="42">
        <v>110000</v>
      </c>
      <c r="W68" s="395">
        <v>32000</v>
      </c>
      <c r="X68" s="382"/>
    </row>
    <row r="69" spans="1:24" ht="14.25" customHeight="1">
      <c r="A69" s="30">
        <v>3238</v>
      </c>
      <c r="B69" s="30" t="s">
        <v>98</v>
      </c>
      <c r="C69" s="31">
        <f t="shared" si="11"/>
        <v>12000</v>
      </c>
      <c r="D69" s="33"/>
      <c r="E69" s="31"/>
      <c r="F69" s="31">
        <v>12000</v>
      </c>
      <c r="G69" s="31">
        <v>3000</v>
      </c>
      <c r="H69" s="31"/>
      <c r="I69" s="31"/>
      <c r="J69" s="31"/>
      <c r="K69" s="31">
        <v>1000</v>
      </c>
      <c r="L69" s="31"/>
      <c r="M69" s="31"/>
      <c r="N69" s="31"/>
      <c r="O69" s="31"/>
      <c r="P69" s="31"/>
      <c r="Q69" s="31"/>
      <c r="R69" s="31"/>
      <c r="S69" s="252">
        <f t="shared" si="12"/>
        <v>16000</v>
      </c>
      <c r="T69" s="42">
        <v>12000</v>
      </c>
      <c r="U69" s="42">
        <v>12000</v>
      </c>
      <c r="V69" s="42">
        <v>12000</v>
      </c>
      <c r="W69" s="395">
        <v>12000</v>
      </c>
      <c r="X69" s="382"/>
    </row>
    <row r="70" spans="1:24" ht="14.25" customHeight="1">
      <c r="A70" s="30">
        <v>3239</v>
      </c>
      <c r="B70" s="30" t="s">
        <v>99</v>
      </c>
      <c r="C70" s="31">
        <f t="shared" si="11"/>
        <v>9000</v>
      </c>
      <c r="D70" s="33"/>
      <c r="E70" s="31"/>
      <c r="F70" s="31">
        <v>5000</v>
      </c>
      <c r="G70" s="31"/>
      <c r="H70" s="31"/>
      <c r="I70" s="31"/>
      <c r="J70" s="31">
        <v>4000</v>
      </c>
      <c r="K70" s="31"/>
      <c r="L70" s="31"/>
      <c r="M70" s="31"/>
      <c r="N70" s="31"/>
      <c r="O70" s="31"/>
      <c r="P70" s="31"/>
      <c r="Q70" s="31"/>
      <c r="R70" s="31"/>
      <c r="S70" s="252">
        <f t="shared" si="12"/>
        <v>9000</v>
      </c>
      <c r="T70" s="42">
        <v>9000</v>
      </c>
      <c r="U70" s="42">
        <v>5000</v>
      </c>
      <c r="V70" s="42">
        <v>9000</v>
      </c>
      <c r="W70" s="395">
        <v>5000</v>
      </c>
      <c r="X70" s="382"/>
    </row>
    <row r="71" spans="1:111" s="147" customFormat="1" ht="14.25" customHeight="1">
      <c r="A71" s="149">
        <v>324</v>
      </c>
      <c r="B71" s="149" t="s">
        <v>34</v>
      </c>
      <c r="C71" s="150">
        <f>C72</f>
        <v>15000</v>
      </c>
      <c r="D71" s="150">
        <f aca="true" t="shared" si="13" ref="D71:W71">D72</f>
        <v>0</v>
      </c>
      <c r="E71" s="150">
        <f>E72</f>
        <v>0</v>
      </c>
      <c r="F71" s="150">
        <f t="shared" si="13"/>
        <v>10000</v>
      </c>
      <c r="G71" s="150">
        <f>G72</f>
        <v>5000</v>
      </c>
      <c r="H71" s="150">
        <f t="shared" si="13"/>
        <v>0</v>
      </c>
      <c r="I71" s="150">
        <f>I72</f>
        <v>0</v>
      </c>
      <c r="J71" s="150">
        <f t="shared" si="13"/>
        <v>5000</v>
      </c>
      <c r="K71" s="150">
        <f>K72</f>
        <v>10000</v>
      </c>
      <c r="L71" s="150">
        <f t="shared" si="13"/>
        <v>0</v>
      </c>
      <c r="M71" s="150">
        <f>M72</f>
        <v>0</v>
      </c>
      <c r="N71" s="150">
        <f t="shared" si="13"/>
        <v>0</v>
      </c>
      <c r="O71" s="150">
        <f t="shared" si="13"/>
        <v>0</v>
      </c>
      <c r="P71" s="150">
        <f>P72</f>
        <v>0</v>
      </c>
      <c r="Q71" s="150">
        <f t="shared" si="13"/>
        <v>0</v>
      </c>
      <c r="R71" s="150">
        <f t="shared" si="13"/>
        <v>0</v>
      </c>
      <c r="S71" s="150">
        <f t="shared" si="13"/>
        <v>30000</v>
      </c>
      <c r="T71" s="150">
        <f t="shared" si="13"/>
        <v>15000</v>
      </c>
      <c r="U71" s="150">
        <f t="shared" si="13"/>
        <v>10000</v>
      </c>
      <c r="V71" s="150">
        <f t="shared" si="13"/>
        <v>15000</v>
      </c>
      <c r="W71" s="396">
        <f t="shared" si="13"/>
        <v>10000</v>
      </c>
      <c r="X71" s="390"/>
      <c r="Y71" s="389"/>
      <c r="Z71" s="389"/>
      <c r="AA71" s="389"/>
      <c r="AB71" s="389"/>
      <c r="AC71" s="389"/>
      <c r="AD71" s="389"/>
      <c r="AE71" s="389"/>
      <c r="AF71" s="389"/>
      <c r="AG71" s="389"/>
      <c r="AH71" s="389"/>
      <c r="AI71" s="389"/>
      <c r="AJ71" s="389"/>
      <c r="AK71" s="389"/>
      <c r="AL71" s="389"/>
      <c r="AM71" s="389"/>
      <c r="AN71" s="389"/>
      <c r="AO71" s="389"/>
      <c r="AP71" s="389"/>
      <c r="AQ71" s="389"/>
      <c r="AR71" s="389"/>
      <c r="AS71" s="389"/>
      <c r="AT71" s="389"/>
      <c r="AU71" s="389"/>
      <c r="AV71" s="389"/>
      <c r="AW71" s="389"/>
      <c r="AX71" s="389"/>
      <c r="AY71" s="389"/>
      <c r="AZ71" s="389"/>
      <c r="BA71" s="389"/>
      <c r="BB71" s="389"/>
      <c r="BC71" s="389"/>
      <c r="BD71" s="389"/>
      <c r="BE71" s="389"/>
      <c r="BF71" s="389"/>
      <c r="BG71" s="389"/>
      <c r="BH71" s="389"/>
      <c r="BI71" s="389"/>
      <c r="BJ71" s="389"/>
      <c r="BK71" s="389"/>
      <c r="BL71" s="389"/>
      <c r="BM71" s="389"/>
      <c r="BN71" s="389"/>
      <c r="BO71" s="389"/>
      <c r="BP71" s="389"/>
      <c r="BQ71" s="389"/>
      <c r="BR71" s="389"/>
      <c r="BS71" s="389"/>
      <c r="BT71" s="389"/>
      <c r="BU71" s="389"/>
      <c r="BV71" s="389"/>
      <c r="BW71" s="389"/>
      <c r="BX71" s="389"/>
      <c r="BY71" s="389"/>
      <c r="BZ71" s="389"/>
      <c r="CA71" s="389"/>
      <c r="CB71" s="389"/>
      <c r="CC71" s="389"/>
      <c r="CD71" s="389"/>
      <c r="CE71" s="389"/>
      <c r="CF71" s="389"/>
      <c r="CG71" s="389"/>
      <c r="CH71" s="389"/>
      <c r="CI71" s="389"/>
      <c r="CJ71" s="389"/>
      <c r="CK71" s="389"/>
      <c r="CL71" s="389"/>
      <c r="CM71" s="389"/>
      <c r="CN71" s="389"/>
      <c r="CO71" s="389"/>
      <c r="CP71" s="389"/>
      <c r="CQ71" s="389"/>
      <c r="CR71" s="389"/>
      <c r="CS71" s="389"/>
      <c r="CT71" s="389"/>
      <c r="CU71" s="389"/>
      <c r="CV71" s="389"/>
      <c r="CW71" s="389"/>
      <c r="CX71" s="389"/>
      <c r="CY71" s="389"/>
      <c r="CZ71" s="389"/>
      <c r="DA71" s="389"/>
      <c r="DB71" s="389"/>
      <c r="DC71" s="389"/>
      <c r="DD71" s="389"/>
      <c r="DE71" s="389"/>
      <c r="DF71" s="389"/>
      <c r="DG71" s="389"/>
    </row>
    <row r="72" spans="1:24" ht="14.25" customHeight="1">
      <c r="A72" s="30">
        <v>3241</v>
      </c>
      <c r="B72" s="30" t="s">
        <v>34</v>
      </c>
      <c r="C72" s="31">
        <f>D72+F72+H72+J72+N72+O72+Q72+R72</f>
        <v>15000</v>
      </c>
      <c r="D72" s="33"/>
      <c r="E72" s="31"/>
      <c r="F72" s="31">
        <v>10000</v>
      </c>
      <c r="G72" s="31">
        <v>5000</v>
      </c>
      <c r="H72" s="31"/>
      <c r="I72" s="31"/>
      <c r="J72" s="31">
        <v>5000</v>
      </c>
      <c r="K72" s="31">
        <v>10000</v>
      </c>
      <c r="L72" s="31"/>
      <c r="M72" s="31"/>
      <c r="N72" s="31"/>
      <c r="O72" s="31"/>
      <c r="P72" s="31"/>
      <c r="Q72" s="31"/>
      <c r="R72" s="31"/>
      <c r="S72" s="252">
        <f>SUM(D72:R72)</f>
        <v>30000</v>
      </c>
      <c r="T72" s="42">
        <v>15000</v>
      </c>
      <c r="U72" s="42">
        <v>10000</v>
      </c>
      <c r="V72" s="42">
        <v>15000</v>
      </c>
      <c r="W72" s="395">
        <v>10000</v>
      </c>
      <c r="X72" s="382"/>
    </row>
    <row r="73" spans="1:111" s="147" customFormat="1" ht="24.75" customHeight="1">
      <c r="A73" s="149">
        <v>329</v>
      </c>
      <c r="B73" s="155" t="s">
        <v>2</v>
      </c>
      <c r="C73" s="150">
        <f aca="true" t="shared" si="14" ref="C73:H73">SUM(C74:C78)</f>
        <v>67000</v>
      </c>
      <c r="D73" s="156">
        <f t="shared" si="14"/>
        <v>17000</v>
      </c>
      <c r="E73" s="150">
        <f t="shared" si="14"/>
        <v>0</v>
      </c>
      <c r="F73" s="150">
        <f t="shared" si="14"/>
        <v>37000</v>
      </c>
      <c r="G73" s="150">
        <f t="shared" si="14"/>
        <v>-3000</v>
      </c>
      <c r="H73" s="150">
        <f t="shared" si="14"/>
        <v>0</v>
      </c>
      <c r="I73" s="150">
        <f>SUM(I74:I78)</f>
        <v>0</v>
      </c>
      <c r="J73" s="150">
        <f>SUM(J75:J78)</f>
        <v>13000</v>
      </c>
      <c r="K73" s="150">
        <f>SUM(K74:K78)</f>
        <v>-5000</v>
      </c>
      <c r="L73" s="150">
        <f>SUM(L74:L78)</f>
        <v>0</v>
      </c>
      <c r="M73" s="150">
        <f>SUM(M74:M78)</f>
        <v>0</v>
      </c>
      <c r="N73" s="150">
        <f aca="true" t="shared" si="15" ref="N73:W73">SUM(N74:N78)</f>
        <v>0</v>
      </c>
      <c r="O73" s="150">
        <f t="shared" si="15"/>
        <v>0</v>
      </c>
      <c r="P73" s="150">
        <f>SUM(P74:P78)</f>
        <v>0</v>
      </c>
      <c r="Q73" s="150">
        <f t="shared" si="15"/>
        <v>0</v>
      </c>
      <c r="R73" s="150">
        <f t="shared" si="15"/>
        <v>0</v>
      </c>
      <c r="S73" s="150">
        <f t="shared" si="15"/>
        <v>59000</v>
      </c>
      <c r="T73" s="150">
        <f t="shared" si="15"/>
        <v>87000</v>
      </c>
      <c r="U73" s="150">
        <f t="shared" si="15"/>
        <v>37000</v>
      </c>
      <c r="V73" s="150">
        <f t="shared" si="15"/>
        <v>87000</v>
      </c>
      <c r="W73" s="396">
        <f t="shared" si="15"/>
        <v>38000</v>
      </c>
      <c r="X73" s="390"/>
      <c r="Y73" s="389"/>
      <c r="Z73" s="389"/>
      <c r="AA73" s="389"/>
      <c r="AB73" s="389"/>
      <c r="AC73" s="389"/>
      <c r="AD73" s="389"/>
      <c r="AE73" s="389"/>
      <c r="AF73" s="389"/>
      <c r="AG73" s="389"/>
      <c r="AH73" s="389"/>
      <c r="AI73" s="389"/>
      <c r="AJ73" s="389"/>
      <c r="AK73" s="389"/>
      <c r="AL73" s="389"/>
      <c r="AM73" s="389"/>
      <c r="AN73" s="389"/>
      <c r="AO73" s="389"/>
      <c r="AP73" s="389"/>
      <c r="AQ73" s="389"/>
      <c r="AR73" s="389"/>
      <c r="AS73" s="389"/>
      <c r="AT73" s="389"/>
      <c r="AU73" s="389"/>
      <c r="AV73" s="389"/>
      <c r="AW73" s="389"/>
      <c r="AX73" s="389"/>
      <c r="AY73" s="389"/>
      <c r="AZ73" s="389"/>
      <c r="BA73" s="389"/>
      <c r="BB73" s="389"/>
      <c r="BC73" s="389"/>
      <c r="BD73" s="389"/>
      <c r="BE73" s="389"/>
      <c r="BF73" s="389"/>
      <c r="BG73" s="389"/>
      <c r="BH73" s="389"/>
      <c r="BI73" s="389"/>
      <c r="BJ73" s="389"/>
      <c r="BK73" s="389"/>
      <c r="BL73" s="389"/>
      <c r="BM73" s="389"/>
      <c r="BN73" s="389"/>
      <c r="BO73" s="389"/>
      <c r="BP73" s="389"/>
      <c r="BQ73" s="389"/>
      <c r="BR73" s="389"/>
      <c r="BS73" s="389"/>
      <c r="BT73" s="389"/>
      <c r="BU73" s="389"/>
      <c r="BV73" s="389"/>
      <c r="BW73" s="389"/>
      <c r="BX73" s="389"/>
      <c r="BY73" s="389"/>
      <c r="BZ73" s="389"/>
      <c r="CA73" s="389"/>
      <c r="CB73" s="389"/>
      <c r="CC73" s="389"/>
      <c r="CD73" s="389"/>
      <c r="CE73" s="389"/>
      <c r="CF73" s="389"/>
      <c r="CG73" s="389"/>
      <c r="CH73" s="389"/>
      <c r="CI73" s="389"/>
      <c r="CJ73" s="389"/>
      <c r="CK73" s="389"/>
      <c r="CL73" s="389"/>
      <c r="CM73" s="389"/>
      <c r="CN73" s="389"/>
      <c r="CO73" s="389"/>
      <c r="CP73" s="389"/>
      <c r="CQ73" s="389"/>
      <c r="CR73" s="389"/>
      <c r="CS73" s="389"/>
      <c r="CT73" s="389"/>
      <c r="CU73" s="389"/>
      <c r="CV73" s="389"/>
      <c r="CW73" s="389"/>
      <c r="CX73" s="389"/>
      <c r="CY73" s="389"/>
      <c r="CZ73" s="389"/>
      <c r="DA73" s="389"/>
      <c r="DB73" s="389"/>
      <c r="DC73" s="389"/>
      <c r="DD73" s="389"/>
      <c r="DE73" s="389"/>
      <c r="DF73" s="389"/>
      <c r="DG73" s="389"/>
    </row>
    <row r="74" spans="1:111" s="147" customFormat="1" ht="15" customHeight="1">
      <c r="A74" s="162">
        <v>3292</v>
      </c>
      <c r="B74" s="163" t="s">
        <v>100</v>
      </c>
      <c r="C74" s="31">
        <f>D74+F74+H74+J74+N74+O74+Q74+R74</f>
        <v>0</v>
      </c>
      <c r="D74" s="165"/>
      <c r="E74" s="164"/>
      <c r="F74" s="164">
        <v>0</v>
      </c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252">
        <f>SUM(D74:R74)</f>
        <v>0</v>
      </c>
      <c r="T74" s="166">
        <v>0</v>
      </c>
      <c r="U74" s="166">
        <v>0</v>
      </c>
      <c r="V74" s="166">
        <v>0</v>
      </c>
      <c r="W74" s="395">
        <v>0</v>
      </c>
      <c r="X74" s="390"/>
      <c r="Y74" s="389"/>
      <c r="Z74" s="389"/>
      <c r="AA74" s="389"/>
      <c r="AB74" s="389"/>
      <c r="AC74" s="389"/>
      <c r="AD74" s="389"/>
      <c r="AE74" s="389"/>
      <c r="AF74" s="389"/>
      <c r="AG74" s="389"/>
      <c r="AH74" s="389"/>
      <c r="AI74" s="389"/>
      <c r="AJ74" s="389"/>
      <c r="AK74" s="389"/>
      <c r="AL74" s="389"/>
      <c r="AM74" s="389"/>
      <c r="AN74" s="389"/>
      <c r="AO74" s="389"/>
      <c r="AP74" s="389"/>
      <c r="AQ74" s="389"/>
      <c r="AR74" s="389"/>
      <c r="AS74" s="389"/>
      <c r="AT74" s="389"/>
      <c r="AU74" s="389"/>
      <c r="AV74" s="389"/>
      <c r="AW74" s="389"/>
      <c r="AX74" s="389"/>
      <c r="AY74" s="389"/>
      <c r="AZ74" s="389"/>
      <c r="BA74" s="389"/>
      <c r="BB74" s="389"/>
      <c r="BC74" s="389"/>
      <c r="BD74" s="389"/>
      <c r="BE74" s="389"/>
      <c r="BF74" s="389"/>
      <c r="BG74" s="389"/>
      <c r="BH74" s="389"/>
      <c r="BI74" s="389"/>
      <c r="BJ74" s="389"/>
      <c r="BK74" s="389"/>
      <c r="BL74" s="389"/>
      <c r="BM74" s="389"/>
      <c r="BN74" s="389"/>
      <c r="BO74" s="389"/>
      <c r="BP74" s="389"/>
      <c r="BQ74" s="389"/>
      <c r="BR74" s="389"/>
      <c r="BS74" s="389"/>
      <c r="BT74" s="389"/>
      <c r="BU74" s="389"/>
      <c r="BV74" s="389"/>
      <c r="BW74" s="389"/>
      <c r="BX74" s="389"/>
      <c r="BY74" s="389"/>
      <c r="BZ74" s="389"/>
      <c r="CA74" s="389"/>
      <c r="CB74" s="389"/>
      <c r="CC74" s="389"/>
      <c r="CD74" s="389"/>
      <c r="CE74" s="389"/>
      <c r="CF74" s="389"/>
      <c r="CG74" s="389"/>
      <c r="CH74" s="389"/>
      <c r="CI74" s="389"/>
      <c r="CJ74" s="389"/>
      <c r="CK74" s="389"/>
      <c r="CL74" s="389"/>
      <c r="CM74" s="389"/>
      <c r="CN74" s="389"/>
      <c r="CO74" s="389"/>
      <c r="CP74" s="389"/>
      <c r="CQ74" s="389"/>
      <c r="CR74" s="389"/>
      <c r="CS74" s="389"/>
      <c r="CT74" s="389"/>
      <c r="CU74" s="389"/>
      <c r="CV74" s="389"/>
      <c r="CW74" s="389"/>
      <c r="CX74" s="389"/>
      <c r="CY74" s="389"/>
      <c r="CZ74" s="389"/>
      <c r="DA74" s="389"/>
      <c r="DB74" s="389"/>
      <c r="DC74" s="389"/>
      <c r="DD74" s="389"/>
      <c r="DE74" s="389"/>
      <c r="DF74" s="389"/>
      <c r="DG74" s="389"/>
    </row>
    <row r="75" spans="1:111" s="147" customFormat="1" ht="15" customHeight="1">
      <c r="A75" s="59">
        <v>3293</v>
      </c>
      <c r="B75" s="167" t="s">
        <v>101</v>
      </c>
      <c r="C75" s="31">
        <f>D75+F75+H75+J75+N75+O75+Q75+R75</f>
        <v>10000</v>
      </c>
      <c r="D75" s="168"/>
      <c r="E75" s="60"/>
      <c r="F75" s="60">
        <v>5000</v>
      </c>
      <c r="G75" s="60"/>
      <c r="H75" s="60"/>
      <c r="I75" s="60"/>
      <c r="J75" s="60">
        <v>5000</v>
      </c>
      <c r="K75" s="60">
        <v>-5000</v>
      </c>
      <c r="L75" s="60"/>
      <c r="M75" s="60"/>
      <c r="N75" s="60"/>
      <c r="O75" s="60"/>
      <c r="P75" s="60"/>
      <c r="Q75" s="60"/>
      <c r="R75" s="60"/>
      <c r="S75" s="252">
        <f>SUM(D75:R75)</f>
        <v>5000</v>
      </c>
      <c r="T75" s="61">
        <v>10000</v>
      </c>
      <c r="U75" s="61">
        <v>5000</v>
      </c>
      <c r="V75" s="61">
        <v>10000</v>
      </c>
      <c r="W75" s="395">
        <v>5000</v>
      </c>
      <c r="X75" s="390"/>
      <c r="Y75" s="389"/>
      <c r="Z75" s="389"/>
      <c r="AA75" s="389"/>
      <c r="AB75" s="389"/>
      <c r="AC75" s="389"/>
      <c r="AD75" s="389"/>
      <c r="AE75" s="389"/>
      <c r="AF75" s="389"/>
      <c r="AG75" s="389"/>
      <c r="AH75" s="389"/>
      <c r="AI75" s="389"/>
      <c r="AJ75" s="389"/>
      <c r="AK75" s="389"/>
      <c r="AL75" s="389"/>
      <c r="AM75" s="389"/>
      <c r="AN75" s="389"/>
      <c r="AO75" s="389"/>
      <c r="AP75" s="389"/>
      <c r="AQ75" s="389"/>
      <c r="AR75" s="389"/>
      <c r="AS75" s="389"/>
      <c r="AT75" s="389"/>
      <c r="AU75" s="389"/>
      <c r="AV75" s="389"/>
      <c r="AW75" s="389"/>
      <c r="AX75" s="389"/>
      <c r="AY75" s="389"/>
      <c r="AZ75" s="389"/>
      <c r="BA75" s="389"/>
      <c r="BB75" s="389"/>
      <c r="BC75" s="389"/>
      <c r="BD75" s="389"/>
      <c r="BE75" s="389"/>
      <c r="BF75" s="389"/>
      <c r="BG75" s="389"/>
      <c r="BH75" s="389"/>
      <c r="BI75" s="389"/>
      <c r="BJ75" s="389"/>
      <c r="BK75" s="389"/>
      <c r="BL75" s="389"/>
      <c r="BM75" s="389"/>
      <c r="BN75" s="389"/>
      <c r="BO75" s="389"/>
      <c r="BP75" s="389"/>
      <c r="BQ75" s="389"/>
      <c r="BR75" s="389"/>
      <c r="BS75" s="389"/>
      <c r="BT75" s="389"/>
      <c r="BU75" s="389"/>
      <c r="BV75" s="389"/>
      <c r="BW75" s="389"/>
      <c r="BX75" s="389"/>
      <c r="BY75" s="389"/>
      <c r="BZ75" s="389"/>
      <c r="CA75" s="389"/>
      <c r="CB75" s="389"/>
      <c r="CC75" s="389"/>
      <c r="CD75" s="389"/>
      <c r="CE75" s="389"/>
      <c r="CF75" s="389"/>
      <c r="CG75" s="389"/>
      <c r="CH75" s="389"/>
      <c r="CI75" s="389"/>
      <c r="CJ75" s="389"/>
      <c r="CK75" s="389"/>
      <c r="CL75" s="389"/>
      <c r="CM75" s="389"/>
      <c r="CN75" s="389"/>
      <c r="CO75" s="389"/>
      <c r="CP75" s="389"/>
      <c r="CQ75" s="389"/>
      <c r="CR75" s="389"/>
      <c r="CS75" s="389"/>
      <c r="CT75" s="389"/>
      <c r="CU75" s="389"/>
      <c r="CV75" s="389"/>
      <c r="CW75" s="389"/>
      <c r="CX75" s="389"/>
      <c r="CY75" s="389"/>
      <c r="CZ75" s="389"/>
      <c r="DA75" s="389"/>
      <c r="DB75" s="389"/>
      <c r="DC75" s="389"/>
      <c r="DD75" s="389"/>
      <c r="DE75" s="389"/>
      <c r="DF75" s="389"/>
      <c r="DG75" s="389"/>
    </row>
    <row r="76" spans="1:24" ht="15.75" customHeight="1">
      <c r="A76" s="59">
        <v>3294</v>
      </c>
      <c r="B76" s="167" t="s">
        <v>102</v>
      </c>
      <c r="C76" s="31">
        <f>D76+F76+H76+J76+N76+O76+Q76+R76</f>
        <v>10000</v>
      </c>
      <c r="D76" s="168"/>
      <c r="E76" s="60"/>
      <c r="F76" s="60">
        <v>10000</v>
      </c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252">
        <f>SUM(D76:R76)</f>
        <v>10000</v>
      </c>
      <c r="T76" s="61">
        <v>10000</v>
      </c>
      <c r="U76" s="61">
        <v>10000</v>
      </c>
      <c r="V76" s="61">
        <v>10000</v>
      </c>
      <c r="W76" s="395">
        <v>10000</v>
      </c>
      <c r="X76" s="382"/>
    </row>
    <row r="77" spans="1:24" ht="14.25" customHeight="1">
      <c r="A77" s="30">
        <v>3295</v>
      </c>
      <c r="B77" s="169" t="s">
        <v>103</v>
      </c>
      <c r="C77" s="31">
        <f>D77+F77+H77+J77+N77+O77+Q77+R77</f>
        <v>22000</v>
      </c>
      <c r="D77" s="31">
        <v>17000</v>
      </c>
      <c r="E77" s="31"/>
      <c r="F77" s="31">
        <v>5000</v>
      </c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252">
        <f>SUM(D77:R77)</f>
        <v>22000</v>
      </c>
      <c r="T77" s="148">
        <v>22000</v>
      </c>
      <c r="U77" s="148">
        <v>5000</v>
      </c>
      <c r="V77" s="148">
        <v>22000</v>
      </c>
      <c r="W77" s="395">
        <v>5000</v>
      </c>
      <c r="X77" s="382"/>
    </row>
    <row r="78" spans="1:24" ht="27" customHeight="1">
      <c r="A78" s="59">
        <v>3299</v>
      </c>
      <c r="B78" s="167" t="s">
        <v>2</v>
      </c>
      <c r="C78" s="31">
        <f>D78+F78+H78+J78+N78+O78+Q78+R78</f>
        <v>25000</v>
      </c>
      <c r="D78" s="168"/>
      <c r="E78" s="60"/>
      <c r="F78" s="60">
        <v>17000</v>
      </c>
      <c r="G78" s="60">
        <v>-3000</v>
      </c>
      <c r="H78" s="60"/>
      <c r="I78" s="60"/>
      <c r="J78" s="60">
        <v>8000</v>
      </c>
      <c r="K78" s="60"/>
      <c r="L78" s="60"/>
      <c r="M78" s="60"/>
      <c r="N78" s="60"/>
      <c r="O78" s="60"/>
      <c r="P78" s="60"/>
      <c r="Q78" s="60"/>
      <c r="R78" s="60"/>
      <c r="S78" s="252">
        <f>SUM(D78:R78)</f>
        <v>22000</v>
      </c>
      <c r="T78" s="61">
        <v>45000</v>
      </c>
      <c r="U78" s="61">
        <v>17000</v>
      </c>
      <c r="V78" s="61">
        <v>45000</v>
      </c>
      <c r="W78" s="395">
        <v>18000</v>
      </c>
      <c r="X78" s="382"/>
    </row>
    <row r="79" spans="1:24" ht="14.25" customHeight="1" thickBot="1">
      <c r="A79" s="26">
        <v>34</v>
      </c>
      <c r="B79" s="26" t="s">
        <v>5</v>
      </c>
      <c r="C79" s="27">
        <f>C80</f>
        <v>6000</v>
      </c>
      <c r="D79" s="27">
        <f aca="true" t="shared" si="16" ref="D79:S79">D80</f>
        <v>0</v>
      </c>
      <c r="E79" s="150">
        <f t="shared" si="16"/>
        <v>0</v>
      </c>
      <c r="F79" s="27">
        <f t="shared" si="16"/>
        <v>6000</v>
      </c>
      <c r="G79" s="150">
        <f t="shared" si="16"/>
        <v>8600</v>
      </c>
      <c r="H79" s="27">
        <f t="shared" si="16"/>
        <v>0</v>
      </c>
      <c r="I79" s="150">
        <f t="shared" si="16"/>
        <v>300</v>
      </c>
      <c r="J79" s="27">
        <f t="shared" si="16"/>
        <v>0</v>
      </c>
      <c r="K79" s="150">
        <f t="shared" si="16"/>
        <v>5000</v>
      </c>
      <c r="L79" s="27">
        <f t="shared" si="16"/>
        <v>0</v>
      </c>
      <c r="M79" s="150">
        <f t="shared" si="16"/>
        <v>0</v>
      </c>
      <c r="N79" s="27">
        <f t="shared" si="16"/>
        <v>0</v>
      </c>
      <c r="O79" s="27">
        <f t="shared" si="16"/>
        <v>0</v>
      </c>
      <c r="P79" s="150">
        <f t="shared" si="16"/>
        <v>0</v>
      </c>
      <c r="Q79" s="27">
        <f t="shared" si="16"/>
        <v>0</v>
      </c>
      <c r="R79" s="27">
        <f t="shared" si="16"/>
        <v>0</v>
      </c>
      <c r="S79" s="27">
        <f t="shared" si="16"/>
        <v>19900</v>
      </c>
      <c r="T79" s="27">
        <f>T80</f>
        <v>6000</v>
      </c>
      <c r="U79" s="27">
        <f>U80</f>
        <v>6000</v>
      </c>
      <c r="V79" s="27">
        <f>V80</f>
        <v>6000</v>
      </c>
      <c r="W79" s="398">
        <f>W80</f>
        <v>6000</v>
      </c>
      <c r="X79" s="382"/>
    </row>
    <row r="80" spans="1:111" s="147" customFormat="1" ht="13.5" customHeight="1">
      <c r="A80" s="144">
        <v>343</v>
      </c>
      <c r="B80" s="144" t="s">
        <v>6</v>
      </c>
      <c r="C80" s="145">
        <f>SUM(C81:C82)</f>
        <v>6000</v>
      </c>
      <c r="D80" s="145">
        <f aca="true" t="shared" si="17" ref="D80:W80">SUM(D81:D82)</f>
        <v>0</v>
      </c>
      <c r="E80" s="145">
        <f>SUM(E81:E82)</f>
        <v>0</v>
      </c>
      <c r="F80" s="145">
        <f t="shared" si="17"/>
        <v>6000</v>
      </c>
      <c r="G80" s="145">
        <f>SUM(G81:G82)</f>
        <v>8600</v>
      </c>
      <c r="H80" s="145">
        <f t="shared" si="17"/>
        <v>0</v>
      </c>
      <c r="I80" s="145">
        <f>SUM(I81:I82)</f>
        <v>300</v>
      </c>
      <c r="J80" s="145">
        <f t="shared" si="17"/>
        <v>0</v>
      </c>
      <c r="K80" s="145">
        <f>SUM(K81:K82)</f>
        <v>5000</v>
      </c>
      <c r="L80" s="145">
        <f>SUM(L81:L82)</f>
        <v>0</v>
      </c>
      <c r="M80" s="145">
        <f>SUM(M81:M82)</f>
        <v>0</v>
      </c>
      <c r="N80" s="145">
        <f t="shared" si="17"/>
        <v>0</v>
      </c>
      <c r="O80" s="145">
        <f t="shared" si="17"/>
        <v>0</v>
      </c>
      <c r="P80" s="145">
        <f>SUM(P81:P82)</f>
        <v>0</v>
      </c>
      <c r="Q80" s="145">
        <f t="shared" si="17"/>
        <v>0</v>
      </c>
      <c r="R80" s="145">
        <f t="shared" si="17"/>
        <v>0</v>
      </c>
      <c r="S80" s="145">
        <f t="shared" si="17"/>
        <v>19900</v>
      </c>
      <c r="T80" s="145">
        <f t="shared" si="17"/>
        <v>6000</v>
      </c>
      <c r="U80" s="145">
        <f t="shared" si="17"/>
        <v>6000</v>
      </c>
      <c r="V80" s="145">
        <f t="shared" si="17"/>
        <v>6000</v>
      </c>
      <c r="W80" s="394">
        <f t="shared" si="17"/>
        <v>6000</v>
      </c>
      <c r="X80" s="390"/>
      <c r="Y80" s="389"/>
      <c r="Z80" s="389"/>
      <c r="AA80" s="389"/>
      <c r="AB80" s="389"/>
      <c r="AC80" s="389"/>
      <c r="AD80" s="389"/>
      <c r="AE80" s="389"/>
      <c r="AF80" s="389"/>
      <c r="AG80" s="389"/>
      <c r="AH80" s="389"/>
      <c r="AI80" s="389"/>
      <c r="AJ80" s="389"/>
      <c r="AK80" s="389"/>
      <c r="AL80" s="389"/>
      <c r="AM80" s="389"/>
      <c r="AN80" s="389"/>
      <c r="AO80" s="389"/>
      <c r="AP80" s="389"/>
      <c r="AQ80" s="389"/>
      <c r="AR80" s="389"/>
      <c r="AS80" s="389"/>
      <c r="AT80" s="389"/>
      <c r="AU80" s="389"/>
      <c r="AV80" s="389"/>
      <c r="AW80" s="389"/>
      <c r="AX80" s="389"/>
      <c r="AY80" s="389"/>
      <c r="AZ80" s="389"/>
      <c r="BA80" s="389"/>
      <c r="BB80" s="389"/>
      <c r="BC80" s="389"/>
      <c r="BD80" s="389"/>
      <c r="BE80" s="389"/>
      <c r="BF80" s="389"/>
      <c r="BG80" s="389"/>
      <c r="BH80" s="389"/>
      <c r="BI80" s="389"/>
      <c r="BJ80" s="389"/>
      <c r="BK80" s="389"/>
      <c r="BL80" s="389"/>
      <c r="BM80" s="389"/>
      <c r="BN80" s="389"/>
      <c r="BO80" s="389"/>
      <c r="BP80" s="389"/>
      <c r="BQ80" s="389"/>
      <c r="BR80" s="389"/>
      <c r="BS80" s="389"/>
      <c r="BT80" s="389"/>
      <c r="BU80" s="389"/>
      <c r="BV80" s="389"/>
      <c r="BW80" s="389"/>
      <c r="BX80" s="389"/>
      <c r="BY80" s="389"/>
      <c r="BZ80" s="389"/>
      <c r="CA80" s="389"/>
      <c r="CB80" s="389"/>
      <c r="CC80" s="389"/>
      <c r="CD80" s="389"/>
      <c r="CE80" s="389"/>
      <c r="CF80" s="389"/>
      <c r="CG80" s="389"/>
      <c r="CH80" s="389"/>
      <c r="CI80" s="389"/>
      <c r="CJ80" s="389"/>
      <c r="CK80" s="389"/>
      <c r="CL80" s="389"/>
      <c r="CM80" s="389"/>
      <c r="CN80" s="389"/>
      <c r="CO80" s="389"/>
      <c r="CP80" s="389"/>
      <c r="CQ80" s="389"/>
      <c r="CR80" s="389"/>
      <c r="CS80" s="389"/>
      <c r="CT80" s="389"/>
      <c r="CU80" s="389"/>
      <c r="CV80" s="389"/>
      <c r="CW80" s="389"/>
      <c r="CX80" s="389"/>
      <c r="CY80" s="389"/>
      <c r="CZ80" s="389"/>
      <c r="DA80" s="389"/>
      <c r="DB80" s="389"/>
      <c r="DC80" s="389"/>
      <c r="DD80" s="389"/>
      <c r="DE80" s="389"/>
      <c r="DF80" s="389"/>
      <c r="DG80" s="389"/>
    </row>
    <row r="81" spans="1:111" s="147" customFormat="1" ht="13.5" customHeight="1">
      <c r="A81" s="170">
        <v>3431</v>
      </c>
      <c r="B81" s="170" t="s">
        <v>104</v>
      </c>
      <c r="C81" s="31">
        <f>D81+F81+H81+J81+N81+O81+Q81+R81</f>
        <v>5000</v>
      </c>
      <c r="D81" s="172"/>
      <c r="E81" s="171"/>
      <c r="F81" s="171">
        <v>5000</v>
      </c>
      <c r="G81" s="171">
        <v>8600</v>
      </c>
      <c r="H81" s="171"/>
      <c r="I81" s="171">
        <v>300</v>
      </c>
      <c r="J81" s="171"/>
      <c r="K81" s="171">
        <v>5000</v>
      </c>
      <c r="L81" s="171"/>
      <c r="M81" s="171"/>
      <c r="N81" s="171"/>
      <c r="O81" s="171"/>
      <c r="P81" s="171"/>
      <c r="Q81" s="171"/>
      <c r="R81" s="171"/>
      <c r="S81" s="252">
        <f>SUM(D81:R81)</f>
        <v>18900</v>
      </c>
      <c r="T81" s="173">
        <v>5000</v>
      </c>
      <c r="U81" s="173">
        <v>5000</v>
      </c>
      <c r="V81" s="173">
        <v>5000</v>
      </c>
      <c r="W81" s="395">
        <v>5000</v>
      </c>
      <c r="X81" s="390"/>
      <c r="Y81" s="389"/>
      <c r="Z81" s="389"/>
      <c r="AA81" s="389"/>
      <c r="AB81" s="389"/>
      <c r="AC81" s="389"/>
      <c r="AD81" s="389"/>
      <c r="AE81" s="389"/>
      <c r="AF81" s="389"/>
      <c r="AG81" s="389"/>
      <c r="AH81" s="389"/>
      <c r="AI81" s="389"/>
      <c r="AJ81" s="389"/>
      <c r="AK81" s="389"/>
      <c r="AL81" s="389"/>
      <c r="AM81" s="389"/>
      <c r="AN81" s="389"/>
      <c r="AO81" s="389"/>
      <c r="AP81" s="389"/>
      <c r="AQ81" s="389"/>
      <c r="AR81" s="389"/>
      <c r="AS81" s="389"/>
      <c r="AT81" s="389"/>
      <c r="AU81" s="389"/>
      <c r="AV81" s="389"/>
      <c r="AW81" s="389"/>
      <c r="AX81" s="389"/>
      <c r="AY81" s="389"/>
      <c r="AZ81" s="389"/>
      <c r="BA81" s="389"/>
      <c r="BB81" s="389"/>
      <c r="BC81" s="389"/>
      <c r="BD81" s="389"/>
      <c r="BE81" s="389"/>
      <c r="BF81" s="389"/>
      <c r="BG81" s="389"/>
      <c r="BH81" s="389"/>
      <c r="BI81" s="389"/>
      <c r="BJ81" s="389"/>
      <c r="BK81" s="389"/>
      <c r="BL81" s="389"/>
      <c r="BM81" s="389"/>
      <c r="BN81" s="389"/>
      <c r="BO81" s="389"/>
      <c r="BP81" s="389"/>
      <c r="BQ81" s="389"/>
      <c r="BR81" s="389"/>
      <c r="BS81" s="389"/>
      <c r="BT81" s="389"/>
      <c r="BU81" s="389"/>
      <c r="BV81" s="389"/>
      <c r="BW81" s="389"/>
      <c r="BX81" s="389"/>
      <c r="BY81" s="389"/>
      <c r="BZ81" s="389"/>
      <c r="CA81" s="389"/>
      <c r="CB81" s="389"/>
      <c r="CC81" s="389"/>
      <c r="CD81" s="389"/>
      <c r="CE81" s="389"/>
      <c r="CF81" s="389"/>
      <c r="CG81" s="389"/>
      <c r="CH81" s="389"/>
      <c r="CI81" s="389"/>
      <c r="CJ81" s="389"/>
      <c r="CK81" s="389"/>
      <c r="CL81" s="389"/>
      <c r="CM81" s="389"/>
      <c r="CN81" s="389"/>
      <c r="CO81" s="389"/>
      <c r="CP81" s="389"/>
      <c r="CQ81" s="389"/>
      <c r="CR81" s="389"/>
      <c r="CS81" s="389"/>
      <c r="CT81" s="389"/>
      <c r="CU81" s="389"/>
      <c r="CV81" s="389"/>
      <c r="CW81" s="389"/>
      <c r="CX81" s="389"/>
      <c r="CY81" s="389"/>
      <c r="CZ81" s="389"/>
      <c r="DA81" s="389"/>
      <c r="DB81" s="389"/>
      <c r="DC81" s="389"/>
      <c r="DD81" s="389"/>
      <c r="DE81" s="389"/>
      <c r="DF81" s="389"/>
      <c r="DG81" s="389"/>
    </row>
    <row r="82" spans="1:24" ht="13.5" customHeight="1">
      <c r="A82" s="174">
        <v>3433</v>
      </c>
      <c r="B82" s="169" t="s">
        <v>105</v>
      </c>
      <c r="C82" s="31">
        <f>D82+F82+H82+J82+N82+O82+Q82+R82</f>
        <v>1000</v>
      </c>
      <c r="D82" s="31"/>
      <c r="E82" s="31"/>
      <c r="F82" s="31">
        <v>1000</v>
      </c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252">
        <f>SUM(D82:R82)</f>
        <v>1000</v>
      </c>
      <c r="T82" s="148">
        <v>1000</v>
      </c>
      <c r="U82" s="148">
        <v>1000</v>
      </c>
      <c r="V82" s="148">
        <v>1000</v>
      </c>
      <c r="W82" s="395">
        <v>1000</v>
      </c>
      <c r="X82" s="382"/>
    </row>
    <row r="83" spans="1:24" ht="22.5" customHeight="1">
      <c r="A83" s="175">
        <v>4</v>
      </c>
      <c r="B83" s="176"/>
      <c r="C83" s="177">
        <f aca="true" t="shared" si="18" ref="C83:W83">C84</f>
        <v>316900</v>
      </c>
      <c r="D83" s="177">
        <f t="shared" si="18"/>
        <v>0</v>
      </c>
      <c r="E83" s="177">
        <f t="shared" si="18"/>
        <v>0</v>
      </c>
      <c r="F83" s="177">
        <f t="shared" si="18"/>
        <v>37000</v>
      </c>
      <c r="G83" s="177">
        <f t="shared" si="18"/>
        <v>-13700</v>
      </c>
      <c r="H83" s="177">
        <f t="shared" si="18"/>
        <v>0</v>
      </c>
      <c r="I83" s="177">
        <f t="shared" si="18"/>
        <v>0</v>
      </c>
      <c r="J83" s="177">
        <f t="shared" si="18"/>
        <v>114900</v>
      </c>
      <c r="K83" s="177">
        <f t="shared" si="18"/>
        <v>-34000</v>
      </c>
      <c r="L83" s="279">
        <f t="shared" si="18"/>
        <v>150000</v>
      </c>
      <c r="M83" s="177">
        <f t="shared" si="18"/>
        <v>0</v>
      </c>
      <c r="N83" s="177">
        <f t="shared" si="18"/>
        <v>0</v>
      </c>
      <c r="O83" s="177">
        <f t="shared" si="18"/>
        <v>15000</v>
      </c>
      <c r="P83" s="177">
        <f t="shared" si="18"/>
        <v>8000</v>
      </c>
      <c r="Q83" s="177">
        <f t="shared" si="18"/>
        <v>0</v>
      </c>
      <c r="R83" s="177">
        <f t="shared" si="18"/>
        <v>0</v>
      </c>
      <c r="S83" s="177">
        <f t="shared" si="18"/>
        <v>277200</v>
      </c>
      <c r="T83" s="177">
        <f t="shared" si="18"/>
        <v>176900</v>
      </c>
      <c r="U83" s="177">
        <f t="shared" si="18"/>
        <v>37000</v>
      </c>
      <c r="V83" s="177">
        <f t="shared" si="18"/>
        <v>176900</v>
      </c>
      <c r="W83" s="399">
        <f t="shared" si="18"/>
        <v>41000</v>
      </c>
      <c r="X83" s="382"/>
    </row>
    <row r="84" spans="1:24" ht="38.25" customHeight="1" thickBot="1">
      <c r="A84" s="26">
        <v>42</v>
      </c>
      <c r="B84" s="41" t="s">
        <v>26</v>
      </c>
      <c r="C84" s="27">
        <f>C85+C91+C93</f>
        <v>316900</v>
      </c>
      <c r="D84" s="27">
        <f>SUM(D85:D91)</f>
        <v>0</v>
      </c>
      <c r="E84" s="27">
        <f>E85+E91+E93</f>
        <v>0</v>
      </c>
      <c r="F84" s="27">
        <f aca="true" t="shared" si="19" ref="F84:N84">F85+F91+F93</f>
        <v>37000</v>
      </c>
      <c r="G84" s="27">
        <f>G85+G91+G93</f>
        <v>-13700</v>
      </c>
      <c r="H84" s="27">
        <f t="shared" si="19"/>
        <v>0</v>
      </c>
      <c r="I84" s="27">
        <f>I85+I91+I93</f>
        <v>0</v>
      </c>
      <c r="J84" s="27">
        <f t="shared" si="19"/>
        <v>114900</v>
      </c>
      <c r="K84" s="27">
        <f>K85+K91+K93</f>
        <v>-34000</v>
      </c>
      <c r="L84" s="27">
        <f>L85+L91+L93</f>
        <v>150000</v>
      </c>
      <c r="M84" s="27">
        <f>M85+M91+M93</f>
        <v>0</v>
      </c>
      <c r="N84" s="27">
        <f t="shared" si="19"/>
        <v>0</v>
      </c>
      <c r="O84" s="27">
        <f>O85</f>
        <v>15000</v>
      </c>
      <c r="P84" s="27">
        <f>P85+P91+P93</f>
        <v>8000</v>
      </c>
      <c r="Q84" s="27">
        <f>SUM(Q85:Q91)</f>
        <v>0</v>
      </c>
      <c r="R84" s="27">
        <f>SUM(R85:R91)</f>
        <v>0</v>
      </c>
      <c r="S84" s="27">
        <f>S85+S91+S93</f>
        <v>277200</v>
      </c>
      <c r="T84" s="27">
        <f>T85+T91+T93</f>
        <v>176900</v>
      </c>
      <c r="U84" s="27">
        <f>U85+U91+U93</f>
        <v>37000</v>
      </c>
      <c r="V84" s="27">
        <f>V85+V91+V93</f>
        <v>176900</v>
      </c>
      <c r="W84" s="398">
        <f>W85+W91+W93</f>
        <v>41000</v>
      </c>
      <c r="X84" s="382"/>
    </row>
    <row r="85" spans="1:111" s="147" customFormat="1" ht="14.25" customHeight="1">
      <c r="A85" s="144">
        <v>422</v>
      </c>
      <c r="B85" s="178" t="s">
        <v>27</v>
      </c>
      <c r="C85" s="145">
        <f aca="true" t="shared" si="20" ref="C85:J85">SUM(C86:C90)</f>
        <v>281900</v>
      </c>
      <c r="D85" s="145">
        <f t="shared" si="20"/>
        <v>0</v>
      </c>
      <c r="E85" s="145">
        <f>SUM(E86:E90)</f>
        <v>0</v>
      </c>
      <c r="F85" s="145">
        <f t="shared" si="20"/>
        <v>22000</v>
      </c>
      <c r="G85" s="145">
        <f>SUM(G86:G90)</f>
        <v>-3700</v>
      </c>
      <c r="H85" s="145">
        <f t="shared" si="20"/>
        <v>0</v>
      </c>
      <c r="I85" s="145">
        <f>SUM(I86:I90)</f>
        <v>0</v>
      </c>
      <c r="J85" s="145">
        <f t="shared" si="20"/>
        <v>109900</v>
      </c>
      <c r="K85" s="145">
        <f>SUM(K86:K90)</f>
        <v>-34000</v>
      </c>
      <c r="L85" s="145">
        <f>SUM(L86:L90)</f>
        <v>135000</v>
      </c>
      <c r="M85" s="145">
        <f>SUM(M86:M90)</f>
        <v>0</v>
      </c>
      <c r="N85" s="145">
        <f>N86</f>
        <v>0</v>
      </c>
      <c r="O85" s="150">
        <f aca="true" t="shared" si="21" ref="O85:W85">SUM(O86:O90)</f>
        <v>15000</v>
      </c>
      <c r="P85" s="145">
        <f>SUM(P86:P90)</f>
        <v>8000</v>
      </c>
      <c r="Q85" s="145">
        <f t="shared" si="21"/>
        <v>0</v>
      </c>
      <c r="R85" s="145">
        <f t="shared" si="21"/>
        <v>0</v>
      </c>
      <c r="S85" s="145">
        <f t="shared" si="21"/>
        <v>252200</v>
      </c>
      <c r="T85" s="145">
        <f t="shared" si="21"/>
        <v>156900</v>
      </c>
      <c r="U85" s="145">
        <f t="shared" si="21"/>
        <v>22000</v>
      </c>
      <c r="V85" s="145">
        <f t="shared" si="21"/>
        <v>156900</v>
      </c>
      <c r="W85" s="394">
        <f t="shared" si="21"/>
        <v>26000</v>
      </c>
      <c r="X85" s="390"/>
      <c r="Y85" s="389"/>
      <c r="Z85" s="389"/>
      <c r="AA85" s="389"/>
      <c r="AB85" s="389"/>
      <c r="AC85" s="389"/>
      <c r="AD85" s="389"/>
      <c r="AE85" s="389"/>
      <c r="AF85" s="389"/>
      <c r="AG85" s="389"/>
      <c r="AH85" s="389"/>
      <c r="AI85" s="389"/>
      <c r="AJ85" s="389"/>
      <c r="AK85" s="389"/>
      <c r="AL85" s="389"/>
      <c r="AM85" s="389"/>
      <c r="AN85" s="389"/>
      <c r="AO85" s="389"/>
      <c r="AP85" s="389"/>
      <c r="AQ85" s="389"/>
      <c r="AR85" s="389"/>
      <c r="AS85" s="389"/>
      <c r="AT85" s="389"/>
      <c r="AU85" s="389"/>
      <c r="AV85" s="389"/>
      <c r="AW85" s="389"/>
      <c r="AX85" s="389"/>
      <c r="AY85" s="389"/>
      <c r="AZ85" s="389"/>
      <c r="BA85" s="389"/>
      <c r="BB85" s="389"/>
      <c r="BC85" s="389"/>
      <c r="BD85" s="389"/>
      <c r="BE85" s="389"/>
      <c r="BF85" s="389"/>
      <c r="BG85" s="389"/>
      <c r="BH85" s="389"/>
      <c r="BI85" s="389"/>
      <c r="BJ85" s="389"/>
      <c r="BK85" s="389"/>
      <c r="BL85" s="389"/>
      <c r="BM85" s="389"/>
      <c r="BN85" s="389"/>
      <c r="BO85" s="389"/>
      <c r="BP85" s="389"/>
      <c r="BQ85" s="389"/>
      <c r="BR85" s="389"/>
      <c r="BS85" s="389"/>
      <c r="BT85" s="389"/>
      <c r="BU85" s="389"/>
      <c r="BV85" s="389"/>
      <c r="BW85" s="389"/>
      <c r="BX85" s="389"/>
      <c r="BY85" s="389"/>
      <c r="BZ85" s="389"/>
      <c r="CA85" s="389"/>
      <c r="CB85" s="389"/>
      <c r="CC85" s="389"/>
      <c r="CD85" s="389"/>
      <c r="CE85" s="389"/>
      <c r="CF85" s="389"/>
      <c r="CG85" s="389"/>
      <c r="CH85" s="389"/>
      <c r="CI85" s="389"/>
      <c r="CJ85" s="389"/>
      <c r="CK85" s="389"/>
      <c r="CL85" s="389"/>
      <c r="CM85" s="389"/>
      <c r="CN85" s="389"/>
      <c r="CO85" s="389"/>
      <c r="CP85" s="389"/>
      <c r="CQ85" s="389"/>
      <c r="CR85" s="389"/>
      <c r="CS85" s="389"/>
      <c r="CT85" s="389"/>
      <c r="CU85" s="389"/>
      <c r="CV85" s="389"/>
      <c r="CW85" s="389"/>
      <c r="CX85" s="389"/>
      <c r="CY85" s="389"/>
      <c r="CZ85" s="389"/>
      <c r="DA85" s="389"/>
      <c r="DB85" s="389"/>
      <c r="DC85" s="389"/>
      <c r="DD85" s="389"/>
      <c r="DE85" s="389"/>
      <c r="DF85" s="389"/>
      <c r="DG85" s="389"/>
    </row>
    <row r="86" spans="1:24" ht="14.25" customHeight="1">
      <c r="A86" s="62">
        <v>4221</v>
      </c>
      <c r="B86" s="63" t="s">
        <v>106</v>
      </c>
      <c r="C86" s="31">
        <f>D86+F86+H86+J86+N86+O86+L86</f>
        <v>50500</v>
      </c>
      <c r="D86" s="64"/>
      <c r="E86" s="64"/>
      <c r="F86" s="64">
        <v>5000</v>
      </c>
      <c r="G86" s="64">
        <v>5300</v>
      </c>
      <c r="H86" s="64"/>
      <c r="I86" s="64"/>
      <c r="J86" s="64">
        <v>9000</v>
      </c>
      <c r="K86" s="64">
        <v>-9000</v>
      </c>
      <c r="L86" s="64">
        <v>36500</v>
      </c>
      <c r="M86" s="64"/>
      <c r="N86" s="64"/>
      <c r="O86" s="64"/>
      <c r="P86" s="64"/>
      <c r="Q86" s="64"/>
      <c r="R86" s="64"/>
      <c r="S86" s="252">
        <f>SUM(D86:R86)</f>
        <v>46800</v>
      </c>
      <c r="T86" s="34">
        <v>20000</v>
      </c>
      <c r="U86" s="34">
        <v>11000</v>
      </c>
      <c r="V86" s="34">
        <v>20000</v>
      </c>
      <c r="W86" s="395">
        <v>11000</v>
      </c>
      <c r="X86" s="382"/>
    </row>
    <row r="87" spans="1:24" ht="14.25" customHeight="1">
      <c r="A87" s="62">
        <v>4222</v>
      </c>
      <c r="B87" s="63" t="s">
        <v>107</v>
      </c>
      <c r="C87" s="31">
        <f>D87+F87+H87+J87+N87+O87+L87</f>
        <v>30500</v>
      </c>
      <c r="D87" s="64"/>
      <c r="E87" s="64"/>
      <c r="F87" s="64">
        <v>8000</v>
      </c>
      <c r="G87" s="64"/>
      <c r="H87" s="64"/>
      <c r="I87" s="64"/>
      <c r="J87" s="64">
        <v>2000</v>
      </c>
      <c r="K87" s="64">
        <v>-2000</v>
      </c>
      <c r="L87" s="64">
        <v>20500</v>
      </c>
      <c r="M87" s="64"/>
      <c r="N87" s="64"/>
      <c r="O87" s="64"/>
      <c r="P87" s="64"/>
      <c r="Q87" s="64"/>
      <c r="R87" s="64"/>
      <c r="S87" s="252">
        <f>SUM(D87:R87)</f>
        <v>28500</v>
      </c>
      <c r="T87" s="34">
        <v>4000</v>
      </c>
      <c r="U87" s="34">
        <v>2000</v>
      </c>
      <c r="V87" s="34">
        <v>4000</v>
      </c>
      <c r="W87" s="395">
        <v>3000</v>
      </c>
      <c r="X87" s="382"/>
    </row>
    <row r="88" spans="1:24" ht="14.25" customHeight="1">
      <c r="A88" s="62">
        <v>4223</v>
      </c>
      <c r="B88" s="63" t="s">
        <v>108</v>
      </c>
      <c r="C88" s="31">
        <f>D88+F88+H88+J88+N88+O88+L88</f>
        <v>24500</v>
      </c>
      <c r="D88" s="64"/>
      <c r="E88" s="64"/>
      <c r="F88" s="64">
        <v>2000</v>
      </c>
      <c r="G88" s="64">
        <v>-2000</v>
      </c>
      <c r="H88" s="64"/>
      <c r="I88" s="64"/>
      <c r="J88" s="64">
        <v>2000</v>
      </c>
      <c r="K88" s="64">
        <v>-2000</v>
      </c>
      <c r="L88" s="64">
        <v>20500</v>
      </c>
      <c r="M88" s="64"/>
      <c r="N88" s="64"/>
      <c r="O88" s="64"/>
      <c r="P88" s="64"/>
      <c r="Q88" s="64"/>
      <c r="R88" s="64"/>
      <c r="S88" s="252">
        <f>SUM(D88:R88)</f>
        <v>20500</v>
      </c>
      <c r="T88" s="34">
        <v>4000</v>
      </c>
      <c r="U88" s="34">
        <v>2000</v>
      </c>
      <c r="V88" s="34">
        <v>4000</v>
      </c>
      <c r="W88" s="395">
        <v>2000</v>
      </c>
      <c r="X88" s="382"/>
    </row>
    <row r="89" spans="1:24" ht="14.25" customHeight="1">
      <c r="A89" s="62">
        <v>4226</v>
      </c>
      <c r="B89" s="63" t="s">
        <v>109</v>
      </c>
      <c r="C89" s="31">
        <f>D89+F89+H89+J89+N89+O89+L89</f>
        <v>151900</v>
      </c>
      <c r="D89" s="64"/>
      <c r="E89" s="64"/>
      <c r="F89" s="64">
        <v>5000</v>
      </c>
      <c r="G89" s="64">
        <v>-5000</v>
      </c>
      <c r="H89" s="64"/>
      <c r="I89" s="64"/>
      <c r="J89" s="64">
        <v>91900</v>
      </c>
      <c r="K89" s="64">
        <v>-16000</v>
      </c>
      <c r="L89" s="179">
        <v>40000</v>
      </c>
      <c r="M89" s="64"/>
      <c r="N89" s="64"/>
      <c r="O89" s="64">
        <v>15000</v>
      </c>
      <c r="P89" s="64">
        <v>8000</v>
      </c>
      <c r="Q89" s="64"/>
      <c r="R89" s="64"/>
      <c r="S89" s="252">
        <f>SUM(D89:R89)</f>
        <v>138900</v>
      </c>
      <c r="T89" s="34">
        <v>111900</v>
      </c>
      <c r="U89" s="34">
        <v>5000</v>
      </c>
      <c r="V89" s="34">
        <v>111900</v>
      </c>
      <c r="W89" s="395">
        <v>7000</v>
      </c>
      <c r="X89" s="382"/>
    </row>
    <row r="90" spans="1:24" ht="14.25" customHeight="1">
      <c r="A90" s="62">
        <v>4227</v>
      </c>
      <c r="B90" s="63" t="s">
        <v>110</v>
      </c>
      <c r="C90" s="31">
        <f>D90+F90+H90+J90+N90+O90+L90</f>
        <v>24500</v>
      </c>
      <c r="D90" s="64"/>
      <c r="E90" s="64"/>
      <c r="F90" s="64">
        <v>2000</v>
      </c>
      <c r="G90" s="64">
        <v>-2000</v>
      </c>
      <c r="H90" s="64"/>
      <c r="I90" s="64"/>
      <c r="J90" s="64">
        <v>5000</v>
      </c>
      <c r="K90" s="64">
        <v>-5000</v>
      </c>
      <c r="L90" s="64">
        <v>17500</v>
      </c>
      <c r="M90" s="64"/>
      <c r="N90" s="64"/>
      <c r="O90" s="64"/>
      <c r="P90" s="64"/>
      <c r="Q90" s="64"/>
      <c r="R90" s="64"/>
      <c r="S90" s="252">
        <f>SUM(D90:R90)</f>
        <v>17500</v>
      </c>
      <c r="T90" s="34">
        <v>17000</v>
      </c>
      <c r="U90" s="34">
        <v>2000</v>
      </c>
      <c r="V90" s="34">
        <v>17000</v>
      </c>
      <c r="W90" s="395">
        <v>3000</v>
      </c>
      <c r="X90" s="382"/>
    </row>
    <row r="91" spans="1:111" s="147" customFormat="1" ht="14.25" customHeight="1">
      <c r="A91" s="149">
        <v>424</v>
      </c>
      <c r="B91" s="180" t="s">
        <v>28</v>
      </c>
      <c r="C91" s="150">
        <f>C92</f>
        <v>13000</v>
      </c>
      <c r="D91" s="150">
        <f aca="true" t="shared" si="22" ref="D91:W91">D92</f>
        <v>0</v>
      </c>
      <c r="E91" s="150">
        <f>E92</f>
        <v>0</v>
      </c>
      <c r="F91" s="150">
        <f t="shared" si="22"/>
        <v>5000</v>
      </c>
      <c r="G91" s="150">
        <f>G92</f>
        <v>-5000</v>
      </c>
      <c r="H91" s="150">
        <f t="shared" si="22"/>
        <v>0</v>
      </c>
      <c r="I91" s="150">
        <f>I92</f>
        <v>0</v>
      </c>
      <c r="J91" s="150">
        <f t="shared" si="22"/>
        <v>3000</v>
      </c>
      <c r="K91" s="150">
        <f>K92</f>
        <v>0</v>
      </c>
      <c r="L91" s="150">
        <f t="shared" si="22"/>
        <v>5000</v>
      </c>
      <c r="M91" s="150">
        <f>M92</f>
        <v>0</v>
      </c>
      <c r="N91" s="150">
        <f t="shared" si="22"/>
        <v>0</v>
      </c>
      <c r="O91" s="150">
        <f t="shared" si="22"/>
        <v>0</v>
      </c>
      <c r="P91" s="150">
        <f>P92</f>
        <v>0</v>
      </c>
      <c r="Q91" s="150">
        <f t="shared" si="22"/>
        <v>0</v>
      </c>
      <c r="R91" s="150">
        <f t="shared" si="22"/>
        <v>0</v>
      </c>
      <c r="S91" s="150">
        <f t="shared" si="22"/>
        <v>8000</v>
      </c>
      <c r="T91" s="150">
        <f t="shared" si="22"/>
        <v>8000</v>
      </c>
      <c r="U91" s="150">
        <f t="shared" si="22"/>
        <v>5000</v>
      </c>
      <c r="V91" s="150">
        <f t="shared" si="22"/>
        <v>8000</v>
      </c>
      <c r="W91" s="396">
        <f t="shared" si="22"/>
        <v>5000</v>
      </c>
      <c r="X91" s="390"/>
      <c r="Y91" s="389"/>
      <c r="Z91" s="389"/>
      <c r="AA91" s="389"/>
      <c r="AB91" s="389"/>
      <c r="AC91" s="389"/>
      <c r="AD91" s="389"/>
      <c r="AE91" s="389"/>
      <c r="AF91" s="389"/>
      <c r="AG91" s="389"/>
      <c r="AH91" s="389"/>
      <c r="AI91" s="389"/>
      <c r="AJ91" s="389"/>
      <c r="AK91" s="389"/>
      <c r="AL91" s="389"/>
      <c r="AM91" s="389"/>
      <c r="AN91" s="389"/>
      <c r="AO91" s="389"/>
      <c r="AP91" s="389"/>
      <c r="AQ91" s="389"/>
      <c r="AR91" s="389"/>
      <c r="AS91" s="389"/>
      <c r="AT91" s="389"/>
      <c r="AU91" s="389"/>
      <c r="AV91" s="389"/>
      <c r="AW91" s="389"/>
      <c r="AX91" s="389"/>
      <c r="AY91" s="389"/>
      <c r="AZ91" s="389"/>
      <c r="BA91" s="389"/>
      <c r="BB91" s="389"/>
      <c r="BC91" s="389"/>
      <c r="BD91" s="389"/>
      <c r="BE91" s="389"/>
      <c r="BF91" s="389"/>
      <c r="BG91" s="389"/>
      <c r="BH91" s="389"/>
      <c r="BI91" s="389"/>
      <c r="BJ91" s="389"/>
      <c r="BK91" s="389"/>
      <c r="BL91" s="389"/>
      <c r="BM91" s="389"/>
      <c r="BN91" s="389"/>
      <c r="BO91" s="389"/>
      <c r="BP91" s="389"/>
      <c r="BQ91" s="389"/>
      <c r="BR91" s="389"/>
      <c r="BS91" s="389"/>
      <c r="BT91" s="389"/>
      <c r="BU91" s="389"/>
      <c r="BV91" s="389"/>
      <c r="BW91" s="389"/>
      <c r="BX91" s="389"/>
      <c r="BY91" s="389"/>
      <c r="BZ91" s="389"/>
      <c r="CA91" s="389"/>
      <c r="CB91" s="389"/>
      <c r="CC91" s="389"/>
      <c r="CD91" s="389"/>
      <c r="CE91" s="389"/>
      <c r="CF91" s="389"/>
      <c r="CG91" s="389"/>
      <c r="CH91" s="389"/>
      <c r="CI91" s="389"/>
      <c r="CJ91" s="389"/>
      <c r="CK91" s="389"/>
      <c r="CL91" s="389"/>
      <c r="CM91" s="389"/>
      <c r="CN91" s="389"/>
      <c r="CO91" s="389"/>
      <c r="CP91" s="389"/>
      <c r="CQ91" s="389"/>
      <c r="CR91" s="389"/>
      <c r="CS91" s="389"/>
      <c r="CT91" s="389"/>
      <c r="CU91" s="389"/>
      <c r="CV91" s="389"/>
      <c r="CW91" s="389"/>
      <c r="CX91" s="389"/>
      <c r="CY91" s="389"/>
      <c r="CZ91" s="389"/>
      <c r="DA91" s="389"/>
      <c r="DB91" s="389"/>
      <c r="DC91" s="389"/>
      <c r="DD91" s="389"/>
      <c r="DE91" s="389"/>
      <c r="DF91" s="389"/>
      <c r="DG91" s="389"/>
    </row>
    <row r="92" spans="1:24" ht="14.25" customHeight="1">
      <c r="A92" s="30">
        <v>4241</v>
      </c>
      <c r="B92" s="40" t="s">
        <v>111</v>
      </c>
      <c r="C92" s="31">
        <f>D92+F92+H92+J92+N92+O92+Q92+R92+L92</f>
        <v>13000</v>
      </c>
      <c r="D92" s="31"/>
      <c r="E92" s="31"/>
      <c r="F92" s="31">
        <v>5000</v>
      </c>
      <c r="G92" s="31">
        <v>-5000</v>
      </c>
      <c r="H92" s="31"/>
      <c r="I92" s="31"/>
      <c r="J92" s="31">
        <v>3000</v>
      </c>
      <c r="K92" s="31"/>
      <c r="L92" s="31">
        <v>5000</v>
      </c>
      <c r="M92" s="31"/>
      <c r="N92" s="31"/>
      <c r="O92" s="31"/>
      <c r="P92" s="31"/>
      <c r="Q92" s="31"/>
      <c r="R92" s="31"/>
      <c r="S92" s="252">
        <f>SUM(D92:R92)</f>
        <v>8000</v>
      </c>
      <c r="T92" s="42">
        <v>8000</v>
      </c>
      <c r="U92" s="42">
        <v>5000</v>
      </c>
      <c r="V92" s="42">
        <v>8000</v>
      </c>
      <c r="W92" s="395">
        <v>5000</v>
      </c>
      <c r="X92" s="382"/>
    </row>
    <row r="93" spans="1:111" s="147" customFormat="1" ht="14.25" customHeight="1">
      <c r="A93" s="149">
        <v>426</v>
      </c>
      <c r="B93" s="180" t="s">
        <v>35</v>
      </c>
      <c r="C93" s="150">
        <f>C94</f>
        <v>22000</v>
      </c>
      <c r="D93" s="150">
        <f aca="true" t="shared" si="23" ref="D93:W93">D94</f>
        <v>0</v>
      </c>
      <c r="E93" s="150">
        <f>E94</f>
        <v>0</v>
      </c>
      <c r="F93" s="150">
        <f t="shared" si="23"/>
        <v>10000</v>
      </c>
      <c r="G93" s="150">
        <f>G94</f>
        <v>-5000</v>
      </c>
      <c r="H93" s="150">
        <f t="shared" si="23"/>
        <v>0</v>
      </c>
      <c r="I93" s="150">
        <f>I94</f>
        <v>0</v>
      </c>
      <c r="J93" s="150">
        <f t="shared" si="23"/>
        <v>2000</v>
      </c>
      <c r="K93" s="150">
        <f>K94</f>
        <v>0</v>
      </c>
      <c r="L93" s="379">
        <f t="shared" si="23"/>
        <v>10000</v>
      </c>
      <c r="M93" s="150">
        <f>M94</f>
        <v>0</v>
      </c>
      <c r="N93" s="150">
        <f t="shared" si="23"/>
        <v>0</v>
      </c>
      <c r="O93" s="150">
        <f t="shared" si="23"/>
        <v>0</v>
      </c>
      <c r="P93" s="150">
        <f>P94</f>
        <v>0</v>
      </c>
      <c r="Q93" s="150">
        <f t="shared" si="23"/>
        <v>0</v>
      </c>
      <c r="R93" s="150">
        <f t="shared" si="23"/>
        <v>0</v>
      </c>
      <c r="S93" s="150">
        <f t="shared" si="23"/>
        <v>17000</v>
      </c>
      <c r="T93" s="150">
        <f t="shared" si="23"/>
        <v>12000</v>
      </c>
      <c r="U93" s="150">
        <f t="shared" si="23"/>
        <v>10000</v>
      </c>
      <c r="V93" s="150">
        <f t="shared" si="23"/>
        <v>12000</v>
      </c>
      <c r="W93" s="396">
        <f t="shared" si="23"/>
        <v>10000</v>
      </c>
      <c r="X93" s="390"/>
      <c r="Y93" s="389"/>
      <c r="Z93" s="389"/>
      <c r="AA93" s="389"/>
      <c r="AB93" s="389"/>
      <c r="AC93" s="389"/>
      <c r="AD93" s="389"/>
      <c r="AE93" s="389"/>
      <c r="AF93" s="389"/>
      <c r="AG93" s="389"/>
      <c r="AH93" s="389"/>
      <c r="AI93" s="389"/>
      <c r="AJ93" s="389"/>
      <c r="AK93" s="389"/>
      <c r="AL93" s="389"/>
      <c r="AM93" s="389"/>
      <c r="AN93" s="389"/>
      <c r="AO93" s="389"/>
      <c r="AP93" s="389"/>
      <c r="AQ93" s="389"/>
      <c r="AR93" s="389"/>
      <c r="AS93" s="389"/>
      <c r="AT93" s="389"/>
      <c r="AU93" s="389"/>
      <c r="AV93" s="389"/>
      <c r="AW93" s="389"/>
      <c r="AX93" s="389"/>
      <c r="AY93" s="389"/>
      <c r="AZ93" s="389"/>
      <c r="BA93" s="389"/>
      <c r="BB93" s="389"/>
      <c r="BC93" s="389"/>
      <c r="BD93" s="389"/>
      <c r="BE93" s="389"/>
      <c r="BF93" s="389"/>
      <c r="BG93" s="389"/>
      <c r="BH93" s="389"/>
      <c r="BI93" s="389"/>
      <c r="BJ93" s="389"/>
      <c r="BK93" s="389"/>
      <c r="BL93" s="389"/>
      <c r="BM93" s="389"/>
      <c r="BN93" s="389"/>
      <c r="BO93" s="389"/>
      <c r="BP93" s="389"/>
      <c r="BQ93" s="389"/>
      <c r="BR93" s="389"/>
      <c r="BS93" s="389"/>
      <c r="BT93" s="389"/>
      <c r="BU93" s="389"/>
      <c r="BV93" s="389"/>
      <c r="BW93" s="389"/>
      <c r="BX93" s="389"/>
      <c r="BY93" s="389"/>
      <c r="BZ93" s="389"/>
      <c r="CA93" s="389"/>
      <c r="CB93" s="389"/>
      <c r="CC93" s="389"/>
      <c r="CD93" s="389"/>
      <c r="CE93" s="389"/>
      <c r="CF93" s="389"/>
      <c r="CG93" s="389"/>
      <c r="CH93" s="389"/>
      <c r="CI93" s="389"/>
      <c r="CJ93" s="389"/>
      <c r="CK93" s="389"/>
      <c r="CL93" s="389"/>
      <c r="CM93" s="389"/>
      <c r="CN93" s="389"/>
      <c r="CO93" s="389"/>
      <c r="CP93" s="389"/>
      <c r="CQ93" s="389"/>
      <c r="CR93" s="389"/>
      <c r="CS93" s="389"/>
      <c r="CT93" s="389"/>
      <c r="CU93" s="389"/>
      <c r="CV93" s="389"/>
      <c r="CW93" s="389"/>
      <c r="CX93" s="389"/>
      <c r="CY93" s="389"/>
      <c r="CZ93" s="389"/>
      <c r="DA93" s="389"/>
      <c r="DB93" s="389"/>
      <c r="DC93" s="389"/>
      <c r="DD93" s="389"/>
      <c r="DE93" s="389"/>
      <c r="DF93" s="389"/>
      <c r="DG93" s="389"/>
    </row>
    <row r="94" spans="1:24" ht="14.25" customHeight="1">
      <c r="A94" s="30">
        <v>4262</v>
      </c>
      <c r="B94" s="40" t="s">
        <v>35</v>
      </c>
      <c r="C94" s="31">
        <f>D94+F94+H94+J94+N94+O94+Q94+R94+L94</f>
        <v>22000</v>
      </c>
      <c r="D94" s="31"/>
      <c r="E94" s="31"/>
      <c r="F94" s="31">
        <v>10000</v>
      </c>
      <c r="G94" s="31">
        <v>-5000</v>
      </c>
      <c r="H94" s="31"/>
      <c r="I94" s="31"/>
      <c r="J94" s="31">
        <v>2000</v>
      </c>
      <c r="K94" s="31"/>
      <c r="L94" s="268">
        <v>10000</v>
      </c>
      <c r="M94" s="31"/>
      <c r="N94" s="31"/>
      <c r="O94" s="31"/>
      <c r="P94" s="31"/>
      <c r="Q94" s="31"/>
      <c r="R94" s="31"/>
      <c r="S94" s="252">
        <f>SUM(D94:R94)</f>
        <v>17000</v>
      </c>
      <c r="T94" s="42">
        <v>12000</v>
      </c>
      <c r="U94" s="42">
        <v>10000</v>
      </c>
      <c r="V94" s="42">
        <v>12000</v>
      </c>
      <c r="W94" s="395">
        <v>10000</v>
      </c>
      <c r="X94" s="382"/>
    </row>
    <row r="95" spans="1:24" ht="14.25" customHeight="1">
      <c r="A95" s="126"/>
      <c r="B95" s="127" t="s">
        <v>30</v>
      </c>
      <c r="C95" s="68">
        <f>C83+C40</f>
        <v>4590407</v>
      </c>
      <c r="D95" s="128">
        <f>D41+D48+D79+D84</f>
        <v>3858707</v>
      </c>
      <c r="E95" s="273">
        <f>E84+E79+E48+E41</f>
        <v>480000</v>
      </c>
      <c r="F95" s="128">
        <f>F84+F79+F48+F41</f>
        <v>317400</v>
      </c>
      <c r="G95" s="273">
        <f>G84+G79+G48+G41</f>
        <v>15000</v>
      </c>
      <c r="H95" s="128">
        <f>H84+H79+H48+H41</f>
        <v>0</v>
      </c>
      <c r="I95" s="273">
        <f>I84+I79+I48+I41</f>
        <v>300</v>
      </c>
      <c r="J95" s="128">
        <f>J84+J48+J41+J79</f>
        <v>239300</v>
      </c>
      <c r="K95" s="273">
        <f>K84+K79+K48+K41</f>
        <v>-300</v>
      </c>
      <c r="L95" s="411">
        <f>L41+L48+L79+L84</f>
        <v>150000</v>
      </c>
      <c r="M95" s="273">
        <f>M84+M79+M48+M41</f>
        <v>0</v>
      </c>
      <c r="N95" s="128">
        <f>N41+N48+N79+N84</f>
        <v>10000</v>
      </c>
      <c r="O95" s="128">
        <f>O41+O48+O79+O84</f>
        <v>15000</v>
      </c>
      <c r="P95" s="273">
        <f>P84+P79+P48+P41</f>
        <v>8000</v>
      </c>
      <c r="Q95" s="128">
        <f>Q41+Q48+Q79+Q84</f>
        <v>0</v>
      </c>
      <c r="R95" s="128">
        <f>R41+R48+R79+R84</f>
        <v>0</v>
      </c>
      <c r="S95" s="408">
        <f>S41+S48+S79+S84</f>
        <v>5093407</v>
      </c>
      <c r="T95" s="128">
        <f>T84+T79+T48+T41</f>
        <v>4618700</v>
      </c>
      <c r="U95" s="128">
        <f>U84+U79+U48+U41</f>
        <v>337400</v>
      </c>
      <c r="V95" s="128">
        <f>V84+V79+V48+V41</f>
        <v>4618300</v>
      </c>
      <c r="W95" s="400">
        <f>W84+W79+W48+W41</f>
        <v>347400</v>
      </c>
      <c r="X95" s="382"/>
    </row>
    <row r="96" spans="1:24" s="181" customFormat="1" ht="14.25" customHeight="1">
      <c r="A96" s="112"/>
      <c r="B96" s="113"/>
      <c r="C96" s="113"/>
      <c r="D96" s="113"/>
      <c r="E96" s="113"/>
      <c r="F96" s="115"/>
      <c r="G96" s="113"/>
      <c r="H96" s="115"/>
      <c r="I96" s="115"/>
      <c r="J96" s="115"/>
      <c r="K96" s="115"/>
      <c r="L96" s="115"/>
      <c r="M96" s="113"/>
      <c r="N96" s="115"/>
      <c r="O96" s="115"/>
      <c r="P96" s="113"/>
      <c r="Q96" s="115"/>
      <c r="R96" s="115"/>
      <c r="S96" s="115"/>
      <c r="T96" s="115"/>
      <c r="U96" s="115"/>
      <c r="V96" s="115"/>
      <c r="W96" s="115"/>
      <c r="X96" s="382"/>
    </row>
    <row r="97" spans="1:24" ht="15.75">
      <c r="A97" s="43" t="s">
        <v>11</v>
      </c>
      <c r="B97" s="44"/>
      <c r="C97" s="44"/>
      <c r="D97" s="44"/>
      <c r="E97" s="44"/>
      <c r="F97" s="45"/>
      <c r="G97" s="44"/>
      <c r="L97" s="45"/>
      <c r="M97" s="44"/>
      <c r="O97" s="46"/>
      <c r="P97" s="44"/>
      <c r="Q97" s="46"/>
      <c r="R97" s="46" t="s">
        <v>13</v>
      </c>
      <c r="S97" s="46"/>
      <c r="T97" s="493" t="s">
        <v>74</v>
      </c>
      <c r="U97" s="493"/>
      <c r="V97" s="493"/>
      <c r="W97" s="493"/>
      <c r="X97" s="382"/>
    </row>
    <row r="98" spans="1:24" ht="15.75">
      <c r="A98" s="51"/>
      <c r="B98" s="48"/>
      <c r="C98" s="48"/>
      <c r="D98" s="48"/>
      <c r="E98" s="48"/>
      <c r="F98" s="46" t="s">
        <v>12</v>
      </c>
      <c r="G98" s="463" t="s">
        <v>228</v>
      </c>
      <c r="H98" s="47"/>
      <c r="I98" s="47"/>
      <c r="L98" s="49"/>
      <c r="M98" s="48"/>
      <c r="O98" s="49"/>
      <c r="P98" s="48"/>
      <c r="Q98" s="49"/>
      <c r="R98" s="49"/>
      <c r="S98" s="49"/>
      <c r="T98" s="182"/>
      <c r="U98" s="182"/>
      <c r="V98" s="182"/>
      <c r="W98" s="182"/>
      <c r="X98" s="382"/>
    </row>
    <row r="99" spans="1:23" ht="15.75">
      <c r="A99" s="183" t="s">
        <v>31</v>
      </c>
      <c r="B99" s="49"/>
      <c r="C99" s="49"/>
      <c r="D99" s="49"/>
      <c r="E99" s="49"/>
      <c r="F99" s="49"/>
      <c r="G99" s="49"/>
      <c r="H99" s="49"/>
      <c r="I99" s="49"/>
      <c r="L99" s="49"/>
      <c r="M99" s="49"/>
      <c r="O99" s="49"/>
      <c r="P99" s="49"/>
      <c r="Q99" s="49"/>
      <c r="R99" s="49"/>
      <c r="S99" s="49"/>
      <c r="T99" s="494" t="s">
        <v>75</v>
      </c>
      <c r="U99" s="494"/>
      <c r="V99" s="494"/>
      <c r="W99" s="494"/>
    </row>
    <row r="100" spans="1:23" ht="15.75">
      <c r="A100" s="2"/>
      <c r="B100" s="3"/>
      <c r="C100" s="3"/>
      <c r="D100" s="3"/>
      <c r="E100" s="3"/>
      <c r="G100" s="3"/>
      <c r="J100" s="184"/>
      <c r="K100" s="184"/>
      <c r="L100" s="185"/>
      <c r="M100" s="3"/>
      <c r="N100" s="184"/>
      <c r="O100" s="5"/>
      <c r="P100" s="3"/>
      <c r="Q100" s="5"/>
      <c r="R100" s="5"/>
      <c r="S100" s="5"/>
      <c r="T100" s="5"/>
      <c r="U100" s="5"/>
      <c r="V100" s="5"/>
      <c r="W100" s="5"/>
    </row>
  </sheetData>
  <sheetProtection/>
  <mergeCells count="33">
    <mergeCell ref="W15:X15"/>
    <mergeCell ref="R10:U10"/>
    <mergeCell ref="W7:X7"/>
    <mergeCell ref="R7:U7"/>
    <mergeCell ref="R8:U8"/>
    <mergeCell ref="W14:X14"/>
    <mergeCell ref="R15:U15"/>
    <mergeCell ref="T97:W97"/>
    <mergeCell ref="T99:W99"/>
    <mergeCell ref="W8:X8"/>
    <mergeCell ref="W9:X9"/>
    <mergeCell ref="W10:X10"/>
    <mergeCell ref="W12:X12"/>
    <mergeCell ref="W13:X13"/>
    <mergeCell ref="R12:U12"/>
    <mergeCell ref="R13:U13"/>
    <mergeCell ref="R14:U14"/>
    <mergeCell ref="A1:H1"/>
    <mergeCell ref="V1:W1"/>
    <mergeCell ref="A2:T2"/>
    <mergeCell ref="J7:O7"/>
    <mergeCell ref="B3:T3"/>
    <mergeCell ref="W11:X11"/>
    <mergeCell ref="J11:O11"/>
    <mergeCell ref="R11:U11"/>
    <mergeCell ref="R9:U9"/>
    <mergeCell ref="J13:O13"/>
    <mergeCell ref="J15:O15"/>
    <mergeCell ref="J12:O12"/>
    <mergeCell ref="J8:O8"/>
    <mergeCell ref="J9:O9"/>
    <mergeCell ref="J10:O10"/>
    <mergeCell ref="J14:O14"/>
  </mergeCells>
  <printOptions horizontalCentered="1"/>
  <pageMargins left="0.7086614173228346" right="0.7086614173228346" top="0.7480314960629921" bottom="0.7480314960629921" header="0.31496062992125984" footer="0.31496062992125984"/>
  <pageSetup fitToHeight="0" fitToWidth="1" horizontalDpi="600" verticalDpi="600" orientation="landscape" paperSize="9" scale="1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4"/>
  <sheetViews>
    <sheetView zoomScalePageLayoutView="0" workbookViewId="0" topLeftCell="A53">
      <selection activeCell="D79" sqref="D79"/>
    </sheetView>
  </sheetViews>
  <sheetFormatPr defaultColWidth="9.140625" defaultRowHeight="12.75"/>
  <cols>
    <col min="1" max="1" width="18.421875" style="13" customWidth="1"/>
    <col min="2" max="5" width="22.28125" style="14" customWidth="1"/>
    <col min="6" max="7" width="12.28125" style="6" customWidth="1"/>
    <col min="8" max="9" width="12.28125" style="8" customWidth="1"/>
    <col min="10" max="11" width="8.00390625" style="6" customWidth="1"/>
    <col min="12" max="13" width="9.7109375" style="6" customWidth="1"/>
    <col min="14" max="14" width="8.00390625" style="6" customWidth="1"/>
    <col min="15" max="15" width="9.140625" style="6" customWidth="1"/>
    <col min="16" max="16" width="9.7109375" style="6" customWidth="1"/>
    <col min="17" max="18" width="10.140625" style="6" customWidth="1"/>
    <col min="19" max="19" width="11.8515625" style="6" customWidth="1"/>
    <col min="20" max="20" width="11.00390625" style="6" customWidth="1"/>
    <col min="21" max="21" width="11.140625" style="6" customWidth="1"/>
    <col min="22" max="22" width="16.7109375" style="6" hidden="1" customWidth="1"/>
    <col min="23" max="23" width="16.421875" style="6" hidden="1" customWidth="1"/>
    <col min="24" max="24" width="10.421875" style="6" customWidth="1"/>
    <col min="25" max="16384" width="9.140625" style="6" customWidth="1"/>
  </cols>
  <sheetData>
    <row r="1" spans="1:24" ht="15.75" customHeight="1" thickBot="1">
      <c r="A1" s="480" t="s">
        <v>67</v>
      </c>
      <c r="B1" s="481"/>
      <c r="C1" s="481"/>
      <c r="D1" s="481"/>
      <c r="E1" s="481"/>
      <c r="F1" s="481"/>
      <c r="G1" s="481"/>
      <c r="H1" s="482"/>
      <c r="I1" s="428"/>
      <c r="V1" s="7"/>
      <c r="W1" s="7"/>
      <c r="X1" s="7"/>
    </row>
    <row r="2" spans="1:24" ht="20.25" customHeight="1">
      <c r="A2" s="522" t="s">
        <v>203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23"/>
      <c r="U2" s="523"/>
      <c r="V2" s="7"/>
      <c r="W2" s="7"/>
      <c r="X2" s="7"/>
    </row>
    <row r="3" spans="1:24" ht="20.25" customHeight="1">
      <c r="A3" s="249"/>
      <c r="B3" s="515" t="s">
        <v>221</v>
      </c>
      <c r="C3" s="515"/>
      <c r="D3" s="515"/>
      <c r="E3" s="377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7"/>
      <c r="W3" s="7"/>
      <c r="X3" s="7"/>
    </row>
    <row r="4" spans="1:21" ht="18" customHeight="1">
      <c r="A4" s="16" t="s">
        <v>16</v>
      </c>
      <c r="B4" s="5"/>
      <c r="C4" s="5"/>
      <c r="D4" s="5"/>
      <c r="E4" s="5"/>
      <c r="F4" s="5"/>
      <c r="G4" s="5"/>
      <c r="H4" s="4"/>
      <c r="I4" s="4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ht="22.5" customHeight="1">
      <c r="A5" s="17" t="s">
        <v>67</v>
      </c>
      <c r="B5" s="18"/>
      <c r="C5" s="18"/>
      <c r="D5" s="18"/>
      <c r="E5" s="18"/>
      <c r="F5" s="18"/>
      <c r="G5" s="18"/>
      <c r="H5" s="19"/>
      <c r="I5" s="19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 ht="16.5" customHeight="1">
      <c r="A6" s="20"/>
      <c r="B6" s="15"/>
      <c r="C6" s="15"/>
      <c r="D6" s="15"/>
      <c r="E6" s="15"/>
      <c r="F6" s="15"/>
      <c r="G6" s="15"/>
      <c r="H6" s="19"/>
      <c r="I6" s="19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3" ht="38.25" customHeight="1">
      <c r="A7" s="418" t="s">
        <v>17</v>
      </c>
      <c r="B7" s="418" t="s">
        <v>204</v>
      </c>
      <c r="C7" s="417" t="s">
        <v>141</v>
      </c>
      <c r="D7" s="413" t="s">
        <v>140</v>
      </c>
      <c r="E7" s="253" t="s">
        <v>192</v>
      </c>
      <c r="F7" s="425" t="s">
        <v>199</v>
      </c>
      <c r="G7" s="271"/>
      <c r="H7" s="271"/>
      <c r="I7" s="271"/>
      <c r="J7" s="518" t="s">
        <v>36</v>
      </c>
      <c r="K7" s="518"/>
      <c r="L7" s="518"/>
      <c r="M7" s="518"/>
      <c r="N7" s="518"/>
      <c r="O7" s="519"/>
      <c r="P7" s="459"/>
      <c r="Q7" s="57">
        <v>8532</v>
      </c>
      <c r="R7" s="516" t="s">
        <v>37</v>
      </c>
      <c r="S7" s="516"/>
      <c r="T7" s="516"/>
      <c r="U7" s="516"/>
      <c r="V7" s="258"/>
      <c r="W7" s="258"/>
    </row>
    <row r="8" spans="1:23" ht="21.75" customHeight="1">
      <c r="A8" s="35" t="s">
        <v>9</v>
      </c>
      <c r="B8" s="200">
        <f>SUM(B9:B10)</f>
        <v>4176107</v>
      </c>
      <c r="C8" s="200">
        <f>SUM(C9:C10)</f>
        <v>495000</v>
      </c>
      <c r="D8" s="200">
        <f>SUM(D9:D10)</f>
        <v>4671107</v>
      </c>
      <c r="E8" s="200">
        <f>'JLP(R)FP-Ril 4.razina '!E8</f>
        <v>4196107</v>
      </c>
      <c r="F8" s="200">
        <f>SUM(F9:F10)</f>
        <v>4364400</v>
      </c>
      <c r="G8" s="275"/>
      <c r="H8" s="275"/>
      <c r="I8" s="275"/>
      <c r="J8" s="520" t="s">
        <v>38</v>
      </c>
      <c r="K8" s="520"/>
      <c r="L8" s="520"/>
      <c r="M8" s="520"/>
      <c r="N8" s="520"/>
      <c r="O8" s="521"/>
      <c r="P8" s="116"/>
      <c r="Q8" s="58" t="s">
        <v>79</v>
      </c>
      <c r="R8" s="517" t="s">
        <v>39</v>
      </c>
      <c r="S8" s="517"/>
      <c r="T8" s="517"/>
      <c r="U8" s="517"/>
      <c r="V8" s="58"/>
      <c r="W8" s="58"/>
    </row>
    <row r="9" spans="1:23" ht="21.75" customHeight="1">
      <c r="A9" s="199" t="s">
        <v>127</v>
      </c>
      <c r="B9" s="65">
        <f>'JLP(R)FP-Ril 4.razina '!B9</f>
        <v>317400</v>
      </c>
      <c r="C9" s="65">
        <f>'JLP(R)FP-Ril 4.razina '!C9</f>
        <v>15000</v>
      </c>
      <c r="D9" s="65">
        <f aca="true" t="shared" si="0" ref="D9:D15">SUM(B9:C9)</f>
        <v>332400</v>
      </c>
      <c r="E9" s="65">
        <f>'JLP(R)FP-Ril 4.razina '!E9</f>
        <v>337400</v>
      </c>
      <c r="F9" s="66">
        <f>'JLP(R)FP-Ril 4.razina '!F9</f>
        <v>347400</v>
      </c>
      <c r="G9" s="272"/>
      <c r="H9" s="272"/>
      <c r="I9" s="272"/>
      <c r="J9" s="136"/>
      <c r="K9" s="136"/>
      <c r="L9" s="116"/>
      <c r="M9" s="116"/>
      <c r="N9" s="136"/>
      <c r="O9" s="116"/>
      <c r="P9" s="116"/>
      <c r="Q9" s="58" t="s">
        <v>135</v>
      </c>
      <c r="R9" s="517" t="s">
        <v>39</v>
      </c>
      <c r="S9" s="517"/>
      <c r="T9" s="517"/>
      <c r="U9" s="517"/>
      <c r="V9" s="58"/>
      <c r="W9" s="58"/>
    </row>
    <row r="10" spans="1:23" ht="21.75" customHeight="1">
      <c r="A10" s="199" t="s">
        <v>124</v>
      </c>
      <c r="B10" s="65">
        <f>'JLP(R)FP-Ril 4.razina '!B10</f>
        <v>3858707</v>
      </c>
      <c r="C10" s="65">
        <f>'JLP(R)FP-Ril 4.razina '!C10</f>
        <v>480000</v>
      </c>
      <c r="D10" s="65">
        <f t="shared" si="0"/>
        <v>4338707</v>
      </c>
      <c r="E10" s="65">
        <f>'JLP(R)FP-Ril 4.razina '!E10</f>
        <v>4017000</v>
      </c>
      <c r="F10" s="66">
        <f>'JLP(R)FP-Ril 4.razina '!F10</f>
        <v>4017000</v>
      </c>
      <c r="G10" s="272"/>
      <c r="H10" s="272"/>
      <c r="I10" s="272"/>
      <c r="J10" s="136"/>
      <c r="K10" s="136"/>
      <c r="L10" s="116"/>
      <c r="M10" s="116"/>
      <c r="N10" s="136"/>
      <c r="O10" s="116"/>
      <c r="P10" s="116"/>
      <c r="Q10" s="58" t="s">
        <v>136</v>
      </c>
      <c r="R10" s="517" t="s">
        <v>138</v>
      </c>
      <c r="S10" s="517"/>
      <c r="T10" s="517"/>
      <c r="U10" s="517"/>
      <c r="V10" s="58"/>
      <c r="W10" s="58"/>
    </row>
    <row r="11" spans="1:23" ht="29.25" customHeight="1">
      <c r="A11" s="119" t="s">
        <v>69</v>
      </c>
      <c r="B11" s="65">
        <f>'JLP(R)FP-Ril 4.razina '!B11</f>
        <v>300</v>
      </c>
      <c r="C11" s="65">
        <v>0</v>
      </c>
      <c r="D11" s="65">
        <f t="shared" si="0"/>
        <v>300</v>
      </c>
      <c r="E11" s="65">
        <f>'JLP(R)FP-Ril 4.razina '!E11</f>
        <v>300</v>
      </c>
      <c r="F11" s="66">
        <v>300</v>
      </c>
      <c r="G11" s="272"/>
      <c r="H11" s="272"/>
      <c r="I11" s="272"/>
      <c r="J11" s="136"/>
      <c r="K11" s="136"/>
      <c r="L11" s="116"/>
      <c r="M11" s="116"/>
      <c r="N11" s="136"/>
      <c r="O11" s="116"/>
      <c r="P11" s="116"/>
      <c r="Q11" s="58" t="s">
        <v>137</v>
      </c>
      <c r="R11" s="517" t="s">
        <v>138</v>
      </c>
      <c r="S11" s="517"/>
      <c r="T11" s="517"/>
      <c r="U11" s="517"/>
      <c r="V11" s="58"/>
      <c r="W11" s="58"/>
    </row>
    <row r="12" spans="1:23" ht="30" customHeight="1">
      <c r="A12" s="56" t="s">
        <v>8</v>
      </c>
      <c r="B12" s="67">
        <f>'JLP(R)FP-Ril 4.razina '!B12</f>
        <v>239000</v>
      </c>
      <c r="C12" s="67">
        <v>0</v>
      </c>
      <c r="D12" s="65">
        <f t="shared" si="0"/>
        <v>239000</v>
      </c>
      <c r="E12" s="65">
        <f>'JLP(R)FP-Ril 4.razina '!E12</f>
        <v>239000</v>
      </c>
      <c r="F12" s="66">
        <f>'JLP(R)FP-Ril 4.razina '!F12</f>
        <v>228600</v>
      </c>
      <c r="G12" s="272"/>
      <c r="H12" s="272"/>
      <c r="I12" s="272"/>
      <c r="J12" s="518" t="s">
        <v>133</v>
      </c>
      <c r="K12" s="518"/>
      <c r="L12" s="518"/>
      <c r="M12" s="518"/>
      <c r="N12" s="518"/>
      <c r="O12" s="519"/>
      <c r="P12" s="459"/>
      <c r="Q12" s="69" t="s">
        <v>40</v>
      </c>
      <c r="R12" s="524" t="s">
        <v>41</v>
      </c>
      <c r="S12" s="524"/>
      <c r="T12" s="524"/>
      <c r="U12" s="524"/>
      <c r="V12" s="58"/>
      <c r="W12" s="58"/>
    </row>
    <row r="13" spans="1:23" ht="29.25" customHeight="1">
      <c r="A13" s="35" t="s">
        <v>1</v>
      </c>
      <c r="B13" s="65">
        <f>'JLP(R)FP-Ril 4.razina '!B13</f>
        <v>15000</v>
      </c>
      <c r="C13" s="65">
        <f>'JLP(R)FP-Ril 4.razina '!C13</f>
        <v>8000</v>
      </c>
      <c r="D13" s="65">
        <f t="shared" si="0"/>
        <v>23000</v>
      </c>
      <c r="E13" s="65">
        <f>'JLP(R)FP-Ril 4.razina '!E13</f>
        <v>10000</v>
      </c>
      <c r="F13" s="66">
        <v>10000</v>
      </c>
      <c r="G13" s="272"/>
      <c r="H13" s="272"/>
      <c r="I13" s="272"/>
      <c r="J13" s="518" t="s">
        <v>134</v>
      </c>
      <c r="K13" s="518"/>
      <c r="L13" s="518"/>
      <c r="M13" s="518"/>
      <c r="N13" s="518"/>
      <c r="O13" s="518"/>
      <c r="P13" s="266"/>
      <c r="Q13" s="246">
        <v>82</v>
      </c>
      <c r="R13" s="526" t="s">
        <v>132</v>
      </c>
      <c r="S13" s="526"/>
      <c r="T13" s="526"/>
      <c r="U13" s="526"/>
      <c r="V13" s="251"/>
      <c r="W13" s="251"/>
    </row>
    <row r="14" spans="1:23" ht="29.25" customHeight="1">
      <c r="A14" s="35" t="s">
        <v>14</v>
      </c>
      <c r="B14" s="65">
        <f>'JLP(R)FP-Ril 4.razina '!B14</f>
        <v>10000</v>
      </c>
      <c r="C14" s="65">
        <f>'JLP(R)FP-Ril 4.razina '!C14</f>
        <v>0</v>
      </c>
      <c r="D14" s="65">
        <f>'JLP(R)FP-Ril 4.razina '!D14</f>
        <v>10000</v>
      </c>
      <c r="E14" s="65">
        <f>'JLP(R)FP-Ril 4.razina '!E14</f>
        <v>15000</v>
      </c>
      <c r="F14" s="66">
        <v>15000</v>
      </c>
      <c r="G14" s="272"/>
      <c r="H14" s="272"/>
      <c r="I14" s="272"/>
      <c r="J14" s="266"/>
      <c r="K14" s="266"/>
      <c r="L14" s="266"/>
      <c r="M14" s="266"/>
      <c r="N14" s="266"/>
      <c r="O14" s="266"/>
      <c r="P14" s="266"/>
      <c r="Q14" s="246"/>
      <c r="R14" s="267"/>
      <c r="S14" s="267"/>
      <c r="T14" s="267"/>
      <c r="U14" s="267"/>
      <c r="V14" s="251"/>
      <c r="W14" s="251"/>
    </row>
    <row r="15" spans="1:23" ht="36" customHeight="1">
      <c r="A15" s="119" t="s">
        <v>148</v>
      </c>
      <c r="B15" s="65">
        <f>'JLP(R)FP-Ril 4.razina '!B15</f>
        <v>150000</v>
      </c>
      <c r="C15" s="65">
        <f>'JLP(R)FP-Ril 4.razina '!C15</f>
        <v>0</v>
      </c>
      <c r="D15" s="65">
        <f t="shared" si="0"/>
        <v>150000</v>
      </c>
      <c r="E15" s="65">
        <f>'JLP(R)FP-Ril 4.razina '!E15</f>
        <v>0</v>
      </c>
      <c r="F15" s="66">
        <f>'JLP(R)FP-Ril 4.razina '!F15</f>
        <v>0</v>
      </c>
      <c r="G15" s="272"/>
      <c r="H15" s="272"/>
      <c r="I15" s="272"/>
      <c r="J15" s="518" t="s">
        <v>42</v>
      </c>
      <c r="K15" s="518"/>
      <c r="L15" s="518"/>
      <c r="M15" s="518"/>
      <c r="N15" s="518"/>
      <c r="O15" s="519"/>
      <c r="P15" s="459"/>
      <c r="Q15" s="57">
        <v>13</v>
      </c>
      <c r="R15" s="516" t="s">
        <v>43</v>
      </c>
      <c r="S15" s="516"/>
      <c r="T15" s="516"/>
      <c r="U15" s="516"/>
      <c r="V15" s="58"/>
      <c r="W15" s="58"/>
    </row>
    <row r="16" spans="1:21" ht="15.75">
      <c r="A16" s="426" t="s">
        <v>18</v>
      </c>
      <c r="B16" s="427">
        <f>SUM(B9:B15)</f>
        <v>4590407</v>
      </c>
      <c r="C16" s="274">
        <f>C8+C11+C12+C13+C15</f>
        <v>503000</v>
      </c>
      <c r="D16" s="408">
        <f>SUM(D9:D15)</f>
        <v>5093407</v>
      </c>
      <c r="E16" s="427">
        <f>SUM(E9:E15)</f>
        <v>4618700</v>
      </c>
      <c r="F16" s="427">
        <f>SUM(F9:F15)</f>
        <v>4618300</v>
      </c>
      <c r="G16" s="114"/>
      <c r="H16" s="114"/>
      <c r="I16" s="114"/>
      <c r="J16" s="15"/>
      <c r="K16" s="15"/>
      <c r="L16" s="21"/>
      <c r="M16" s="21"/>
      <c r="N16" s="15"/>
      <c r="O16" s="15"/>
      <c r="P16" s="21"/>
      <c r="Q16" s="15"/>
      <c r="R16" s="15"/>
      <c r="S16" s="15"/>
      <c r="T16" s="15"/>
      <c r="U16" s="15"/>
    </row>
    <row r="17" spans="20:21" ht="30.75" customHeight="1">
      <c r="T17" s="15"/>
      <c r="U17" s="15"/>
    </row>
    <row r="18" spans="20:21" ht="30.75" customHeight="1">
      <c r="T18" s="15"/>
      <c r="U18" s="15"/>
    </row>
    <row r="19" ht="30.75" customHeight="1">
      <c r="A19" s="135"/>
    </row>
    <row r="20" ht="30.75" customHeight="1"/>
    <row r="21" ht="30.75" customHeight="1"/>
    <row r="22" ht="30.75" customHeight="1"/>
    <row r="23" ht="30.75" customHeight="1"/>
    <row r="24" ht="30.75" customHeight="1"/>
    <row r="25" ht="30.75" customHeight="1"/>
    <row r="26" ht="30.75" customHeight="1"/>
    <row r="27" ht="30.75" customHeight="1"/>
    <row r="28" ht="30.75" customHeight="1"/>
    <row r="29" ht="30.75" customHeight="1"/>
    <row r="30" ht="30.75" customHeight="1"/>
    <row r="31" spans="20:21" ht="30.75" customHeight="1">
      <c r="T31" s="15"/>
      <c r="U31" s="15"/>
    </row>
    <row r="32" spans="1:21" ht="15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1:21" ht="15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1:21" ht="15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</row>
    <row r="35" spans="1:21" ht="15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</row>
    <row r="36" spans="1:21" ht="15.7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 spans="1:21" ht="15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</row>
    <row r="38" spans="1:21" ht="15.75">
      <c r="A38" s="23"/>
      <c r="B38" s="20"/>
      <c r="C38" s="20"/>
      <c r="D38" s="20"/>
      <c r="E38" s="20"/>
      <c r="F38" s="15"/>
      <c r="G38" s="15"/>
      <c r="H38" s="5"/>
      <c r="I38" s="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ht="15.75">
      <c r="A39" s="24"/>
      <c r="B39" s="24"/>
      <c r="C39" s="24"/>
      <c r="D39" s="24"/>
      <c r="E39" s="24"/>
      <c r="F39" s="24"/>
      <c r="G39" s="24"/>
      <c r="H39" s="25"/>
      <c r="I39" s="25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</row>
    <row r="40" spans="1:21" ht="8.25" customHeight="1">
      <c r="A40" s="2"/>
      <c r="B40" s="2"/>
      <c r="C40" s="2"/>
      <c r="D40" s="2"/>
      <c r="E40" s="2"/>
      <c r="F40" s="2"/>
      <c r="G40" s="2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</row>
    <row r="41" spans="1:23" ht="9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10"/>
      <c r="W41" s="10"/>
    </row>
    <row r="42" spans="1:23" s="8" customFormat="1" ht="33.75" customHeight="1" thickBot="1">
      <c r="A42" s="53" t="s">
        <v>19</v>
      </c>
      <c r="B42" s="46"/>
      <c r="C42" s="46"/>
      <c r="D42" s="46"/>
      <c r="E42" s="46"/>
      <c r="F42" s="49"/>
      <c r="G42" s="49"/>
      <c r="H42" s="46" t="s">
        <v>68</v>
      </c>
      <c r="I42" s="46"/>
      <c r="J42" s="54"/>
      <c r="K42" s="54"/>
      <c r="L42" s="54"/>
      <c r="M42" s="54"/>
      <c r="N42" s="54"/>
      <c r="O42" s="49"/>
      <c r="P42" s="54"/>
      <c r="Q42" s="49"/>
      <c r="R42" s="49"/>
      <c r="S42" s="49"/>
      <c r="T42" s="55"/>
      <c r="U42" s="55"/>
      <c r="V42" s="11" t="s">
        <v>21</v>
      </c>
      <c r="W42" s="11" t="s">
        <v>22</v>
      </c>
    </row>
    <row r="43" spans="1:23" ht="101.25" customHeight="1" thickBot="1">
      <c r="A43" s="129" t="s">
        <v>20</v>
      </c>
      <c r="B43" s="130" t="s">
        <v>0</v>
      </c>
      <c r="C43" s="131" t="s">
        <v>205</v>
      </c>
      <c r="D43" s="131" t="s">
        <v>125</v>
      </c>
      <c r="E43" s="276" t="s">
        <v>141</v>
      </c>
      <c r="F43" s="131" t="s">
        <v>32</v>
      </c>
      <c r="G43" s="276" t="s">
        <v>141</v>
      </c>
      <c r="H43" s="131" t="s">
        <v>48</v>
      </c>
      <c r="I43" s="276" t="s">
        <v>141</v>
      </c>
      <c r="J43" s="131" t="s">
        <v>8</v>
      </c>
      <c r="K43" s="276" t="s">
        <v>141</v>
      </c>
      <c r="L43" s="404" t="s">
        <v>146</v>
      </c>
      <c r="M43" s="276" t="s">
        <v>141</v>
      </c>
      <c r="N43" s="131" t="s">
        <v>14</v>
      </c>
      <c r="O43" s="131" t="s">
        <v>1</v>
      </c>
      <c r="P43" s="276" t="s">
        <v>141</v>
      </c>
      <c r="Q43" s="131" t="s">
        <v>10</v>
      </c>
      <c r="R43" s="131" t="s">
        <v>29</v>
      </c>
      <c r="S43" s="406" t="s">
        <v>140</v>
      </c>
      <c r="T43" s="132" t="s">
        <v>190</v>
      </c>
      <c r="U43" s="133" t="s">
        <v>201</v>
      </c>
      <c r="V43" s="12">
        <f>SUM(V47:V49)</f>
        <v>0</v>
      </c>
      <c r="W43" s="12">
        <f>SUM(W47:W49)</f>
        <v>0</v>
      </c>
    </row>
    <row r="44" spans="1:25" ht="21.75" customHeight="1" thickBot="1">
      <c r="A44" s="511" t="s">
        <v>129</v>
      </c>
      <c r="B44" s="512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9"/>
      <c r="U44" s="226"/>
      <c r="V44" s="12"/>
      <c r="W44" s="12"/>
      <c r="Y44" s="232"/>
    </row>
    <row r="45" spans="1:23" ht="53.25" customHeight="1" thickBot="1">
      <c r="A45" s="216"/>
      <c r="B45" s="217" t="s">
        <v>130</v>
      </c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9"/>
      <c r="U45" s="227"/>
      <c r="V45" s="228"/>
      <c r="W45" s="229"/>
    </row>
    <row r="46" spans="1:23" ht="21" customHeight="1" thickBot="1">
      <c r="A46" s="207">
        <v>3</v>
      </c>
      <c r="B46" s="205"/>
      <c r="C46" s="206">
        <f>'JLP(R)FP-Ril 4.razina '!C40</f>
        <v>4273507</v>
      </c>
      <c r="D46" s="206">
        <f aca="true" t="shared" si="1" ref="D46:U46">D47+D51+D57</f>
        <v>3858707</v>
      </c>
      <c r="E46" s="206">
        <f>E47+E51+E57</f>
        <v>480000</v>
      </c>
      <c r="F46" s="206">
        <f t="shared" si="1"/>
        <v>280400</v>
      </c>
      <c r="G46" s="206">
        <f>G47+G51+G57</f>
        <v>28700</v>
      </c>
      <c r="H46" s="206">
        <f t="shared" si="1"/>
        <v>0</v>
      </c>
      <c r="I46" s="206">
        <f>I47+I51+I57</f>
        <v>300</v>
      </c>
      <c r="J46" s="206">
        <f t="shared" si="1"/>
        <v>124400</v>
      </c>
      <c r="K46" s="206">
        <f>K47+K51+K57</f>
        <v>33700</v>
      </c>
      <c r="L46" s="259">
        <f>L47+L51+L57</f>
        <v>0</v>
      </c>
      <c r="M46" s="206">
        <f>M47+M51+M57</f>
        <v>0</v>
      </c>
      <c r="N46" s="206">
        <f t="shared" si="1"/>
        <v>10000</v>
      </c>
      <c r="O46" s="206">
        <f t="shared" si="1"/>
        <v>0</v>
      </c>
      <c r="P46" s="206">
        <f>P47+P51+P57</f>
        <v>0</v>
      </c>
      <c r="Q46" s="206">
        <f t="shared" si="1"/>
        <v>0</v>
      </c>
      <c r="R46" s="206">
        <f t="shared" si="1"/>
        <v>0</v>
      </c>
      <c r="S46" s="259">
        <f>'JLP(R)FP-Ril 4.razina '!S40</f>
        <v>4816207</v>
      </c>
      <c r="T46" s="206">
        <f t="shared" si="1"/>
        <v>4441800</v>
      </c>
      <c r="U46" s="206">
        <f t="shared" si="1"/>
        <v>4441400</v>
      </c>
      <c r="V46" s="203"/>
      <c r="W46" s="230"/>
    </row>
    <row r="47" spans="1:23" ht="14.25" customHeight="1" thickBot="1">
      <c r="A47" s="231">
        <v>31</v>
      </c>
      <c r="B47" s="202" t="s">
        <v>7</v>
      </c>
      <c r="C47" s="143">
        <f>'JLP(R)FP-Ril 4.razina '!C41</f>
        <v>3491707</v>
      </c>
      <c r="D47" s="143">
        <f aca="true" t="shared" si="2" ref="D47:N47">SUM(D48:D50)</f>
        <v>3491707</v>
      </c>
      <c r="E47" s="143">
        <f>SUM(E48:E50)</f>
        <v>230000</v>
      </c>
      <c r="F47" s="143">
        <f t="shared" si="2"/>
        <v>0</v>
      </c>
      <c r="G47" s="143">
        <f>SUM(G48:G50)</f>
        <v>0</v>
      </c>
      <c r="H47" s="143">
        <f t="shared" si="2"/>
        <v>0</v>
      </c>
      <c r="I47" s="143">
        <f>SUM(I48:I50)</f>
        <v>0</v>
      </c>
      <c r="J47" s="143">
        <f t="shared" si="2"/>
        <v>0</v>
      </c>
      <c r="K47" s="143">
        <f>SUM(K48:K50)</f>
        <v>0</v>
      </c>
      <c r="L47" s="143">
        <f>SUM(L48:L50)</f>
        <v>0</v>
      </c>
      <c r="M47" s="143">
        <f>SUM(M48:M50)</f>
        <v>0</v>
      </c>
      <c r="N47" s="143">
        <f t="shared" si="2"/>
        <v>0</v>
      </c>
      <c r="O47" s="143">
        <f>SUM(O48:O49)</f>
        <v>0</v>
      </c>
      <c r="P47" s="143">
        <f>SUM(P48:P50)</f>
        <v>0</v>
      </c>
      <c r="Q47" s="143">
        <f>SUM(Q48:Q49)</f>
        <v>0</v>
      </c>
      <c r="R47" s="143">
        <f>SUM(R48:R49)</f>
        <v>0</v>
      </c>
      <c r="S47" s="260">
        <f>'JLP(R)FP-Ril 4.razina '!S41</f>
        <v>3721707</v>
      </c>
      <c r="T47" s="143">
        <f>SUM(T48:T50)</f>
        <v>3650000</v>
      </c>
      <c r="U47" s="143">
        <f>SUM(U48:U50)</f>
        <v>3650000</v>
      </c>
      <c r="V47" s="1">
        <v>0</v>
      </c>
      <c r="W47" s="232">
        <v>0</v>
      </c>
    </row>
    <row r="48" spans="1:23" ht="14.25" customHeight="1">
      <c r="A48" s="233">
        <v>311</v>
      </c>
      <c r="B48" s="28" t="s">
        <v>25</v>
      </c>
      <c r="C48" s="29">
        <f>'JLP(R)FP-Ril 4.razina '!C42</f>
        <v>2900000</v>
      </c>
      <c r="D48" s="29">
        <f>'JLP(R)FP-Ril 4.razina '!D42</f>
        <v>2900000</v>
      </c>
      <c r="E48" s="29">
        <f>'JLP(R)FP-Ril 4.razina '!E42</f>
        <v>100000</v>
      </c>
      <c r="F48" s="29">
        <f>'JLP(R)FP-Ril 4.razina '!F42</f>
        <v>0</v>
      </c>
      <c r="G48" s="29"/>
      <c r="H48" s="29">
        <f>'JLP(R)FP-Ril 4.razina '!H42</f>
        <v>0</v>
      </c>
      <c r="I48" s="29"/>
      <c r="J48" s="29">
        <f>'JLP(R)FP-Ril 4.razina '!J42</f>
        <v>0</v>
      </c>
      <c r="K48" s="29"/>
      <c r="L48" s="29"/>
      <c r="M48" s="29"/>
      <c r="N48" s="29">
        <f>'JLP(R)FP-Ril 4.razina '!N42</f>
        <v>0</v>
      </c>
      <c r="O48" s="29">
        <f>'JLP(R)FP-Ril 4.razina '!O42</f>
        <v>0</v>
      </c>
      <c r="P48" s="29"/>
      <c r="Q48" s="29">
        <f>'JLP(R)FP-Ril 4.razina '!Q42</f>
        <v>0</v>
      </c>
      <c r="R48" s="29">
        <f>'JLP(R)FP-Ril 4.razina '!R42</f>
        <v>0</v>
      </c>
      <c r="S48" s="252">
        <f>'JLP(R)FP-Ril 4.razina '!S42</f>
        <v>3000000</v>
      </c>
      <c r="T48" s="34">
        <f>'JLP(R)FP-Ril 4.razina '!T42</f>
        <v>3058293</v>
      </c>
      <c r="U48" s="34">
        <f>'JLP(R)FP-Ril 4.razina '!V42</f>
        <v>3058293</v>
      </c>
      <c r="V48" s="1"/>
      <c r="W48" s="232"/>
    </row>
    <row r="49" spans="1:23" ht="15" customHeight="1">
      <c r="A49" s="234">
        <v>312</v>
      </c>
      <c r="B49" s="30" t="s">
        <v>23</v>
      </c>
      <c r="C49" s="29">
        <f>'JLP(R)FP-Ril 4.razina '!C44</f>
        <v>100000</v>
      </c>
      <c r="D49" s="31">
        <f>'JLP(R)FP-Ril 4.razina '!D44</f>
        <v>100000</v>
      </c>
      <c r="E49" s="31">
        <f>'JLP(R)FP-Ril 4.razina '!E44</f>
        <v>100000</v>
      </c>
      <c r="F49" s="31">
        <f>'JLP(R)FP-Ril 4.razina '!F44</f>
        <v>0</v>
      </c>
      <c r="G49" s="31">
        <f>'JLP(R)FP-Ril 4.razina '!G44</f>
        <v>0</v>
      </c>
      <c r="H49" s="31">
        <f>'JLP(R)FP-Ril 4.razina '!H44</f>
        <v>0</v>
      </c>
      <c r="I49" s="31">
        <f>'JLP(R)FP-Ril 4.razina '!J44</f>
        <v>0</v>
      </c>
      <c r="J49" s="31">
        <f>'JLP(R)FP-Ril 4.razina '!J44</f>
        <v>0</v>
      </c>
      <c r="K49" s="31">
        <f>'JLP(R)FP-Ril 4.razina '!L44</f>
        <v>0</v>
      </c>
      <c r="L49" s="31"/>
      <c r="M49" s="31">
        <f>'JLP(R)FP-Ril 4.razina '!M44</f>
        <v>0</v>
      </c>
      <c r="N49" s="31">
        <f>'JLP(R)FP-Ril 4.razina '!N44</f>
        <v>0</v>
      </c>
      <c r="O49" s="31">
        <f>'JLP(R)FP-Ril 4.razina '!O44</f>
        <v>0</v>
      </c>
      <c r="P49" s="31">
        <f>'JLP(R)FP-Ril 4.razina '!Q44</f>
        <v>0</v>
      </c>
      <c r="Q49" s="31">
        <f>'JLP(R)FP-Ril 4.razina '!Q44</f>
        <v>0</v>
      </c>
      <c r="R49" s="31">
        <f>'JLP(R)FP-Ril 4.razina '!R44</f>
        <v>0</v>
      </c>
      <c r="S49" s="252">
        <f>'JLP(R)FP-Ril 4.razina '!S44</f>
        <v>200000</v>
      </c>
      <c r="T49" s="42">
        <f>'JLP(R)FP-Ril 4.razina '!T44</f>
        <v>100000</v>
      </c>
      <c r="U49" s="42">
        <f>'JLP(R)FP-Ril 4.razina '!V44</f>
        <v>100000</v>
      </c>
      <c r="V49" s="1">
        <v>0</v>
      </c>
      <c r="W49" s="232">
        <v>0</v>
      </c>
    </row>
    <row r="50" spans="1:23" ht="15" customHeight="1">
      <c r="A50" s="235">
        <v>313</v>
      </c>
      <c r="B50" s="59" t="s">
        <v>33</v>
      </c>
      <c r="C50" s="29">
        <f>'JLP(R)FP-Ril 4.razina '!C46</f>
        <v>491707</v>
      </c>
      <c r="D50" s="60">
        <f>'JLP(R)FP-Ril 4.razina '!D46</f>
        <v>491707</v>
      </c>
      <c r="E50" s="60">
        <f>'JLP(R)FP-Ril 4.razina '!E46</f>
        <v>30000</v>
      </c>
      <c r="F50" s="60">
        <f>'JLP(R)FP-Ril 4.razina '!F46</f>
        <v>0</v>
      </c>
      <c r="G50" s="60">
        <f>'JLP(R)FP-Ril 4.razina '!G46</f>
        <v>0</v>
      </c>
      <c r="H50" s="60">
        <f>'JLP(R)FP-Ril 4.razina '!H46</f>
        <v>0</v>
      </c>
      <c r="I50" s="60">
        <f>'JLP(R)FP-Ril 4.razina '!J46</f>
        <v>0</v>
      </c>
      <c r="J50" s="60">
        <f>'JLP(R)FP-Ril 4.razina '!J46</f>
        <v>0</v>
      </c>
      <c r="K50" s="60">
        <f>'JLP(R)FP-Ril 4.razina '!L46</f>
        <v>0</v>
      </c>
      <c r="L50" s="60"/>
      <c r="M50" s="60">
        <f>'JLP(R)FP-Ril 4.razina '!M46</f>
        <v>0</v>
      </c>
      <c r="N50" s="60">
        <f>'JLP(R)FP-Ril 4.razina '!N46</f>
        <v>0</v>
      </c>
      <c r="O50" s="60">
        <f>'JLP(R)FP-Ril 4.razina '!O46</f>
        <v>0</v>
      </c>
      <c r="P50" s="60">
        <f>'JLP(R)FP-Ril 4.razina '!Q46</f>
        <v>0</v>
      </c>
      <c r="Q50" s="60">
        <f>'JLP(R)FP-Ril 4.razina '!Q46</f>
        <v>0</v>
      </c>
      <c r="R50" s="60">
        <f>'JLP(R)FP-Ril 4.razina '!R46</f>
        <v>0</v>
      </c>
      <c r="S50" s="252">
        <f>'JLP(R)FP-Ril 4.razina '!S46</f>
        <v>521707</v>
      </c>
      <c r="T50" s="61">
        <f>'JLP(R)FP-Ril 4.razina '!T46</f>
        <v>491707</v>
      </c>
      <c r="U50" s="61">
        <f>'JLP(R)FP-Ril 4.razina '!V46</f>
        <v>491707</v>
      </c>
      <c r="V50" s="1"/>
      <c r="W50" s="232"/>
    </row>
    <row r="51" spans="1:23" ht="14.25" customHeight="1" thickBot="1">
      <c r="A51" s="236">
        <v>32</v>
      </c>
      <c r="B51" s="26" t="s">
        <v>24</v>
      </c>
      <c r="C51" s="27">
        <f>'JLP(R)FP-Ril 4.razina '!C48</f>
        <v>775800</v>
      </c>
      <c r="D51" s="27">
        <f aca="true" t="shared" si="3" ref="D51:N51">SUM(D52:D56)</f>
        <v>367000</v>
      </c>
      <c r="E51" s="27">
        <f>SUM(E52:E56)</f>
        <v>250000</v>
      </c>
      <c r="F51" s="27">
        <f t="shared" si="3"/>
        <v>274400</v>
      </c>
      <c r="G51" s="27">
        <f>SUM(G52:G56)</f>
        <v>20100</v>
      </c>
      <c r="H51" s="27">
        <f t="shared" si="3"/>
        <v>0</v>
      </c>
      <c r="I51" s="27">
        <f>SUM(I52:I56)</f>
        <v>0</v>
      </c>
      <c r="J51" s="27">
        <f t="shared" si="3"/>
        <v>124400</v>
      </c>
      <c r="K51" s="27">
        <f>SUM(K52:K56)</f>
        <v>28700</v>
      </c>
      <c r="L51" s="70">
        <f>SUM(L52:L56)</f>
        <v>0</v>
      </c>
      <c r="M51" s="27">
        <f>SUM(M52:M56)</f>
        <v>0</v>
      </c>
      <c r="N51" s="27">
        <f t="shared" si="3"/>
        <v>10000</v>
      </c>
      <c r="O51" s="27">
        <f aca="true" t="shared" si="4" ref="O51:U51">SUM(O52:O56)</f>
        <v>0</v>
      </c>
      <c r="P51" s="27">
        <f>SUM(P52:P56)</f>
        <v>0</v>
      </c>
      <c r="Q51" s="27">
        <f t="shared" si="4"/>
        <v>0</v>
      </c>
      <c r="R51" s="27">
        <f t="shared" si="4"/>
        <v>0</v>
      </c>
      <c r="S51" s="27">
        <f t="shared" si="4"/>
        <v>1074600</v>
      </c>
      <c r="T51" s="27">
        <f t="shared" si="4"/>
        <v>785800</v>
      </c>
      <c r="U51" s="27">
        <f t="shared" si="4"/>
        <v>785400</v>
      </c>
      <c r="V51" s="203">
        <f>SUM(V52:V66)</f>
        <v>0</v>
      </c>
      <c r="W51" s="230">
        <f>SUM(W52:W66)</f>
        <v>0</v>
      </c>
    </row>
    <row r="52" spans="1:23" ht="30.75" customHeight="1">
      <c r="A52" s="233">
        <v>321</v>
      </c>
      <c r="B52" s="38" t="s">
        <v>73</v>
      </c>
      <c r="C52" s="29">
        <f>'JLP(R)FP-Ril 4.razina '!C49</f>
        <v>380000</v>
      </c>
      <c r="D52" s="32">
        <f>'JLP(R)FP-Ril 4.razina '!D49</f>
        <v>300000</v>
      </c>
      <c r="E52" s="29">
        <f>'JLP(R)FP-Ril 4.razina '!E49</f>
        <v>150000</v>
      </c>
      <c r="F52" s="29">
        <f>'JLP(R)FP-Ril 4.razina '!F49</f>
        <v>60000</v>
      </c>
      <c r="G52" s="29">
        <f>'JLP(R)FP-Ril 4.razina '!G49</f>
        <v>13000</v>
      </c>
      <c r="H52" s="29">
        <f>'JLP(R)FP-Ril 4.razina '!H49</f>
        <v>0</v>
      </c>
      <c r="I52" s="29">
        <f>'JLP(R)FP-Ril 4.razina '!I49</f>
        <v>0</v>
      </c>
      <c r="J52" s="29">
        <f>'JLP(R)FP-Ril 4.razina '!J49</f>
        <v>10000</v>
      </c>
      <c r="K52" s="29">
        <f>'JLP(R)FP-Ril 4.razina '!K49</f>
        <v>10000</v>
      </c>
      <c r="L52" s="252"/>
      <c r="M52" s="29">
        <f>'JLP(R)FP-Ril 4.razina '!M49</f>
        <v>0</v>
      </c>
      <c r="N52" s="29">
        <f>'JLP(R)FP-Ril 4.razina '!N49</f>
        <v>10000</v>
      </c>
      <c r="O52" s="29">
        <f>'JLP(R)FP-Ril 4.razina '!O49</f>
        <v>0</v>
      </c>
      <c r="P52" s="29">
        <f>'JLP(R)FP-Ril 4.razina '!Q49</f>
        <v>0</v>
      </c>
      <c r="Q52" s="29">
        <f>'JLP(R)FP-Ril 4.razina '!Q49</f>
        <v>0</v>
      </c>
      <c r="R52" s="29">
        <f>'JLP(R)FP-Ril 4.razina '!R49</f>
        <v>0</v>
      </c>
      <c r="S52" s="252">
        <f>'JLP(R)FP-Ril 4.razina '!S49</f>
        <v>553000</v>
      </c>
      <c r="T52" s="34">
        <f>'JLP(R)FP-Ril 4.razina '!T49</f>
        <v>400000</v>
      </c>
      <c r="U52" s="34">
        <f>'JLP(R)FP-Ril 4.razina '!V49</f>
        <v>400000</v>
      </c>
      <c r="V52" s="1">
        <v>0</v>
      </c>
      <c r="W52" s="232">
        <v>0</v>
      </c>
    </row>
    <row r="53" spans="1:23" ht="26.25" customHeight="1">
      <c r="A53" s="234">
        <v>322</v>
      </c>
      <c r="B53" s="39" t="s">
        <v>3</v>
      </c>
      <c r="C53" s="29">
        <f>'JLP(R)FP-Ril 4.razina '!C54</f>
        <v>96000</v>
      </c>
      <c r="D53" s="33">
        <f>'JLP(R)FP-Ril 4.razina '!D54</f>
        <v>0</v>
      </c>
      <c r="E53" s="31">
        <f>'JLP(R)FP-Ril 4.razina '!E54</f>
        <v>0</v>
      </c>
      <c r="F53" s="31">
        <f>'JLP(R)FP-Ril 4.razina '!F54</f>
        <v>47000</v>
      </c>
      <c r="G53" s="31">
        <f>'JLP(R)FP-Ril 4.razina '!G54</f>
        <v>18100</v>
      </c>
      <c r="H53" s="31">
        <f>'JLP(R)FP-Ril 4.razina '!H54</f>
        <v>0</v>
      </c>
      <c r="I53" s="31"/>
      <c r="J53" s="31">
        <f>'JLP(R)FP-Ril 4.razina '!J54</f>
        <v>49000</v>
      </c>
      <c r="K53" s="31">
        <f>'JLP(R)FP-Ril 4.razina '!K54</f>
        <v>10700</v>
      </c>
      <c r="L53" s="31"/>
      <c r="M53" s="31">
        <f>'JLP(R)FP-Ril 4.razina '!M54</f>
        <v>0</v>
      </c>
      <c r="N53" s="31">
        <f>'JLP(R)FP-Ril 4.razina '!N54</f>
        <v>0</v>
      </c>
      <c r="O53" s="31">
        <f>'JLP(R)FP-Ril 4.razina '!O54</f>
        <v>0</v>
      </c>
      <c r="P53" s="31">
        <f>'JLP(R)FP-Ril 4.razina '!Q54</f>
        <v>0</v>
      </c>
      <c r="Q53" s="31">
        <f>'JLP(R)FP-Ril 4.razina '!Q54</f>
        <v>0</v>
      </c>
      <c r="R53" s="31">
        <f>'JLP(R)FP-Ril 4.razina '!R54</f>
        <v>0</v>
      </c>
      <c r="S53" s="252">
        <f>'JLP(R)FP-Ril 4.razina '!S54</f>
        <v>124800</v>
      </c>
      <c r="T53" s="42">
        <f>'JLP(R)FP-Ril 4.razina '!T54</f>
        <v>66000</v>
      </c>
      <c r="U53" s="42">
        <f>'JLP(R)FP-Ril 4.razina '!V54</f>
        <v>66000</v>
      </c>
      <c r="V53" s="1"/>
      <c r="W53" s="232"/>
    </row>
    <row r="54" spans="1:23" ht="14.25" customHeight="1">
      <c r="A54" s="234">
        <v>323</v>
      </c>
      <c r="B54" s="30" t="s">
        <v>4</v>
      </c>
      <c r="C54" s="29">
        <f>'JLP(R)FP-Ril 4.razina '!C61</f>
        <v>217800</v>
      </c>
      <c r="D54" s="33">
        <f>'JLP(R)FP-Ril 4.razina '!D61</f>
        <v>50000</v>
      </c>
      <c r="E54" s="31">
        <f>'JLP(R)FP-Ril 4.razina '!E61</f>
        <v>100000</v>
      </c>
      <c r="F54" s="31">
        <f>'JLP(R)FP-Ril 4.razina '!F61</f>
        <v>120400</v>
      </c>
      <c r="G54" s="31">
        <f>'JLP(R)FP-Ril 4.razina '!G61</f>
        <v>-13000</v>
      </c>
      <c r="H54" s="31">
        <f>'JLP(R)FP-Ril 4.razina '!H61</f>
        <v>0</v>
      </c>
      <c r="I54" s="31"/>
      <c r="J54" s="31">
        <f>'JLP(R)FP-Ril 4.razina '!J61</f>
        <v>47400</v>
      </c>
      <c r="K54" s="31">
        <f>'JLP(R)FP-Ril 4.razina '!K61</f>
        <v>3000</v>
      </c>
      <c r="L54" s="31"/>
      <c r="M54" s="31">
        <f>'JLP(R)FP-Ril 4.razina '!M61</f>
        <v>0</v>
      </c>
      <c r="N54" s="31">
        <f>'JLP(R)FP-Ril 4.razina '!N61</f>
        <v>0</v>
      </c>
      <c r="O54" s="31">
        <f>'JLP(R)FP-Ril 4.razina '!O61</f>
        <v>0</v>
      </c>
      <c r="P54" s="31">
        <f>'JLP(R)FP-Ril 4.razina '!Q61</f>
        <v>0</v>
      </c>
      <c r="Q54" s="31">
        <f>'JLP(R)FP-Ril 4.razina '!Q61</f>
        <v>0</v>
      </c>
      <c r="R54" s="31">
        <f>'JLP(R)FP-Ril 4.razina '!R61</f>
        <v>0</v>
      </c>
      <c r="S54" s="252">
        <f>'JLP(R)FP-Ril 4.razina '!S61</f>
        <v>307800</v>
      </c>
      <c r="T54" s="42">
        <f>'JLP(R)FP-Ril 4.razina '!T61</f>
        <v>217800</v>
      </c>
      <c r="U54" s="42">
        <f>'JLP(R)FP-Ril 4.razina '!V61</f>
        <v>217400</v>
      </c>
      <c r="V54" s="1"/>
      <c r="W54" s="232"/>
    </row>
    <row r="55" spans="1:23" ht="14.25" customHeight="1">
      <c r="A55" s="234">
        <v>324</v>
      </c>
      <c r="B55" s="30" t="s">
        <v>34</v>
      </c>
      <c r="C55" s="29">
        <f>'JLP(R)FP-Ril 4.razina '!C71</f>
        <v>15000</v>
      </c>
      <c r="D55" s="33">
        <f>'JLP(R)FP-Ril 4.razina '!D71</f>
        <v>0</v>
      </c>
      <c r="E55" s="31">
        <f>'JLP(R)FP-Ril 4.razina '!E71</f>
        <v>0</v>
      </c>
      <c r="F55" s="31">
        <f>'JLP(R)FP-Ril 4.razina '!F71</f>
        <v>10000</v>
      </c>
      <c r="G55" s="31">
        <f>'JLP(R)FP-Ril 4.razina '!G71</f>
        <v>5000</v>
      </c>
      <c r="H55" s="31">
        <f>'JLP(R)FP-Ril 4.razina '!H71</f>
        <v>0</v>
      </c>
      <c r="I55" s="31"/>
      <c r="J55" s="31">
        <f>'JLP(R)FP-Ril 4.razina '!J71</f>
        <v>5000</v>
      </c>
      <c r="K55" s="31">
        <f>'JLP(R)FP-Ril 4.razina '!K71</f>
        <v>10000</v>
      </c>
      <c r="L55" s="31"/>
      <c r="M55" s="31">
        <f>'JLP(R)FP-Ril 4.razina '!M71</f>
        <v>0</v>
      </c>
      <c r="N55" s="31">
        <f>'JLP(R)FP-Ril 4.razina '!N71</f>
        <v>0</v>
      </c>
      <c r="O55" s="31">
        <f>'JLP(R)FP-Ril 4.razina '!O71</f>
        <v>0</v>
      </c>
      <c r="P55" s="31">
        <f>'JLP(R)FP-Ril 4.razina '!Q71</f>
        <v>0</v>
      </c>
      <c r="Q55" s="31">
        <f>'JLP(R)FP-Ril 4.razina '!Q71</f>
        <v>0</v>
      </c>
      <c r="R55" s="31">
        <f>'JLP(R)FP-Ril 4.razina '!R71</f>
        <v>0</v>
      </c>
      <c r="S55" s="252">
        <f>'JLP(R)FP-Ril 4.razina '!S71</f>
        <v>30000</v>
      </c>
      <c r="T55" s="42">
        <f>'JLP(R)FP-Ril 4.razina '!T71</f>
        <v>15000</v>
      </c>
      <c r="U55" s="42">
        <f>'JLP(R)FP-Ril 4.razina '!V71</f>
        <v>15000</v>
      </c>
      <c r="V55" s="1"/>
      <c r="W55" s="232"/>
    </row>
    <row r="56" spans="1:23" ht="24.75" customHeight="1">
      <c r="A56" s="234">
        <v>329</v>
      </c>
      <c r="B56" s="39" t="s">
        <v>2</v>
      </c>
      <c r="C56" s="29">
        <f>'JLP(R)FP-Ril 4.razina '!C73</f>
        <v>67000</v>
      </c>
      <c r="D56" s="33">
        <f>'JLP(R)FP-Ril 4.razina '!D73</f>
        <v>17000</v>
      </c>
      <c r="E56" s="31">
        <f>'JLP(R)FP-Ril 4.razina '!E73</f>
        <v>0</v>
      </c>
      <c r="F56" s="31">
        <f>'JLP(R)FP-Ril 4.razina '!F73</f>
        <v>37000</v>
      </c>
      <c r="G56" s="31">
        <f>'JLP(R)FP-Ril 4.razina '!G73</f>
        <v>-3000</v>
      </c>
      <c r="H56" s="31">
        <f>'JLP(R)FP-Ril 4.razina '!H73</f>
        <v>0</v>
      </c>
      <c r="I56" s="31"/>
      <c r="J56" s="31">
        <f>'JLP(R)FP-Ril 4.razina '!J73</f>
        <v>13000</v>
      </c>
      <c r="K56" s="31">
        <f>'JLP(R)FP-Ril 4.razina '!K73</f>
        <v>-5000</v>
      </c>
      <c r="L56" s="31"/>
      <c r="M56" s="31">
        <f>'JLP(R)FP-Ril 4.razina '!M73</f>
        <v>0</v>
      </c>
      <c r="N56" s="31">
        <f>'JLP(R)FP-Ril 4.razina '!N73</f>
        <v>0</v>
      </c>
      <c r="O56" s="31">
        <f>'JLP(R)FP-Ril 4.razina '!O73</f>
        <v>0</v>
      </c>
      <c r="P56" s="31">
        <f>'JLP(R)FP-Ril 4.razina '!Q73</f>
        <v>0</v>
      </c>
      <c r="Q56" s="31">
        <f>'JLP(R)FP-Ril 4.razina '!Q73</f>
        <v>0</v>
      </c>
      <c r="R56" s="31">
        <f>'JLP(R)FP-Ril 4.razina '!R73</f>
        <v>0</v>
      </c>
      <c r="S56" s="252">
        <f>'JLP(R)FP-Ril 4.razina '!S73</f>
        <v>59000</v>
      </c>
      <c r="T56" s="42">
        <f>'JLP(R)FP-Ril 4.razina '!T73</f>
        <v>87000</v>
      </c>
      <c r="U56" s="42">
        <f>'JLP(R)FP-Ril 4.razina '!V73</f>
        <v>87000</v>
      </c>
      <c r="V56" s="1">
        <v>0</v>
      </c>
      <c r="W56" s="232">
        <v>0</v>
      </c>
    </row>
    <row r="57" spans="1:23" ht="14.25" customHeight="1" thickBot="1">
      <c r="A57" s="236">
        <v>34</v>
      </c>
      <c r="B57" s="26" t="s">
        <v>5</v>
      </c>
      <c r="C57" s="27">
        <f>C58</f>
        <v>6000</v>
      </c>
      <c r="D57" s="27">
        <f aca="true" t="shared" si="5" ref="D57:R57">D58</f>
        <v>0</v>
      </c>
      <c r="E57" s="27">
        <f t="shared" si="5"/>
        <v>0</v>
      </c>
      <c r="F57" s="27">
        <f t="shared" si="5"/>
        <v>6000</v>
      </c>
      <c r="G57" s="27">
        <f t="shared" si="5"/>
        <v>8600</v>
      </c>
      <c r="H57" s="27">
        <f t="shared" si="5"/>
        <v>0</v>
      </c>
      <c r="I57" s="27">
        <f t="shared" si="5"/>
        <v>300</v>
      </c>
      <c r="J57" s="27">
        <f t="shared" si="5"/>
        <v>0</v>
      </c>
      <c r="K57" s="27">
        <f t="shared" si="5"/>
        <v>5000</v>
      </c>
      <c r="L57" s="27">
        <f t="shared" si="5"/>
        <v>0</v>
      </c>
      <c r="M57" s="27">
        <f t="shared" si="5"/>
        <v>0</v>
      </c>
      <c r="N57" s="27">
        <f t="shared" si="5"/>
        <v>0</v>
      </c>
      <c r="O57" s="27">
        <f t="shared" si="5"/>
        <v>0</v>
      </c>
      <c r="P57" s="27">
        <f t="shared" si="5"/>
        <v>0</v>
      </c>
      <c r="Q57" s="27">
        <f t="shared" si="5"/>
        <v>0</v>
      </c>
      <c r="R57" s="27">
        <f t="shared" si="5"/>
        <v>0</v>
      </c>
      <c r="S57" s="27">
        <f>'JLP(R)FP-Ril 4.razina '!S79</f>
        <v>19900</v>
      </c>
      <c r="T57" s="27">
        <f>T58</f>
        <v>6000</v>
      </c>
      <c r="U57" s="27">
        <f>U58</f>
        <v>6000</v>
      </c>
      <c r="V57" s="1">
        <v>0</v>
      </c>
      <c r="W57" s="232">
        <v>0</v>
      </c>
    </row>
    <row r="58" spans="1:23" ht="13.5" customHeight="1" thickBot="1">
      <c r="A58" s="237">
        <v>343</v>
      </c>
      <c r="B58" s="170" t="s">
        <v>6</v>
      </c>
      <c r="C58" s="29">
        <f>'JLP(R)FP-Ril 4.razina '!C80</f>
        <v>6000</v>
      </c>
      <c r="D58" s="172">
        <f>'JLP(R)FP-Ril 4.razina '!D80</f>
        <v>0</v>
      </c>
      <c r="E58" s="171">
        <f>'JLP(R)FP-Ril 4.razina '!E80</f>
        <v>0</v>
      </c>
      <c r="F58" s="171">
        <f>'JLP(R)FP-Ril 4.razina '!F80</f>
        <v>6000</v>
      </c>
      <c r="G58" s="171">
        <f>'JLP(R)FP-Ril 4.razina '!G80</f>
        <v>8600</v>
      </c>
      <c r="H58" s="171">
        <f>'JLP(R)FP-Ril 4.razina '!H80</f>
        <v>0</v>
      </c>
      <c r="I58" s="171">
        <f>'JLP(R)FP-Ril 4.razina '!I80</f>
        <v>300</v>
      </c>
      <c r="J58" s="171">
        <f>'JLP(R)FP-Ril 4.razina '!J80</f>
        <v>0</v>
      </c>
      <c r="K58" s="171">
        <f>'JLP(R)FP-Ril 4.razina '!K80</f>
        <v>5000</v>
      </c>
      <c r="L58" s="171"/>
      <c r="M58" s="171">
        <f>'JLP(R)FP-Ril 4.razina '!M80</f>
        <v>0</v>
      </c>
      <c r="N58" s="171">
        <f>'JLP(R)FP-Ril 4.razina '!N80</f>
        <v>0</v>
      </c>
      <c r="O58" s="171">
        <f>'JLP(R)FP-Ril 4.razina '!O80</f>
        <v>0</v>
      </c>
      <c r="P58" s="171">
        <f>'JLP(R)FP-Ril 4.razina '!Q80</f>
        <v>0</v>
      </c>
      <c r="Q58" s="171">
        <f>'JLP(R)FP-Ril 4.razina '!Q80</f>
        <v>0</v>
      </c>
      <c r="R58" s="171">
        <f>'JLP(R)FP-Ril 4.razina '!R80</f>
        <v>0</v>
      </c>
      <c r="S58" s="252">
        <f>'JLP(R)FP-Ril 4.razina '!S80</f>
        <v>19900</v>
      </c>
      <c r="T58" s="173">
        <f>'JLP(R)FP-Ril 4.razina '!T80</f>
        <v>6000</v>
      </c>
      <c r="U58" s="173">
        <f>'JLP(R)FP-Ril 4.razina '!V80</f>
        <v>6000</v>
      </c>
      <c r="V58" s="223">
        <f>SUM(V62:V63)</f>
        <v>0</v>
      </c>
      <c r="W58" s="238">
        <f>SUM(W62:W63)</f>
        <v>0</v>
      </c>
    </row>
    <row r="59" spans="1:23" ht="13.5" customHeight="1" thickBot="1">
      <c r="A59" s="513" t="s">
        <v>129</v>
      </c>
      <c r="B59" s="514"/>
      <c r="C59" s="220"/>
      <c r="D59" s="221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52"/>
      <c r="T59" s="222"/>
      <c r="U59" s="222"/>
      <c r="V59" s="224"/>
      <c r="W59" s="225"/>
    </row>
    <row r="60" spans="1:23" ht="48" customHeight="1" thickBot="1">
      <c r="A60" s="237"/>
      <c r="B60" s="245" t="s">
        <v>131</v>
      </c>
      <c r="C60" s="171"/>
      <c r="D60" s="172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252"/>
      <c r="T60" s="173"/>
      <c r="U60" s="173"/>
      <c r="V60" s="203"/>
      <c r="W60" s="230"/>
    </row>
    <row r="61" spans="1:23" ht="13.5" customHeight="1" thickBot="1">
      <c r="A61" s="208">
        <v>4</v>
      </c>
      <c r="B61" s="209"/>
      <c r="C61" s="210">
        <f>'JLP(R)FP-Ril 4.razina '!C83</f>
        <v>316900</v>
      </c>
      <c r="D61" s="210">
        <f aca="true" t="shared" si="6" ref="D61:U61">D62</f>
        <v>0</v>
      </c>
      <c r="E61" s="210">
        <f t="shared" si="6"/>
        <v>0</v>
      </c>
      <c r="F61" s="210">
        <f t="shared" si="6"/>
        <v>37000</v>
      </c>
      <c r="G61" s="210">
        <f t="shared" si="6"/>
        <v>-13700</v>
      </c>
      <c r="H61" s="210">
        <f t="shared" si="6"/>
        <v>0</v>
      </c>
      <c r="I61" s="210">
        <f t="shared" si="6"/>
        <v>0</v>
      </c>
      <c r="J61" s="210">
        <f t="shared" si="6"/>
        <v>114900</v>
      </c>
      <c r="K61" s="210">
        <f t="shared" si="6"/>
        <v>-34000</v>
      </c>
      <c r="L61" s="210">
        <f t="shared" si="6"/>
        <v>150000</v>
      </c>
      <c r="M61" s="210">
        <f t="shared" si="6"/>
        <v>0</v>
      </c>
      <c r="N61" s="210">
        <f t="shared" si="6"/>
        <v>0</v>
      </c>
      <c r="O61" s="210">
        <f t="shared" si="6"/>
        <v>15000</v>
      </c>
      <c r="P61" s="210">
        <f t="shared" si="6"/>
        <v>8000</v>
      </c>
      <c r="Q61" s="210">
        <f t="shared" si="6"/>
        <v>0</v>
      </c>
      <c r="R61" s="210">
        <f t="shared" si="6"/>
        <v>0</v>
      </c>
      <c r="S61" s="210">
        <f>'JLP(R)FP-Ril 4.razina '!S83</f>
        <v>277200</v>
      </c>
      <c r="T61" s="210">
        <f t="shared" si="6"/>
        <v>176900</v>
      </c>
      <c r="U61" s="210">
        <f t="shared" si="6"/>
        <v>176900</v>
      </c>
      <c r="V61" s="203"/>
      <c r="W61" s="230"/>
    </row>
    <row r="62" spans="1:23" ht="38.25" customHeight="1" thickBot="1">
      <c r="A62" s="231">
        <v>42</v>
      </c>
      <c r="B62" s="204" t="s">
        <v>26</v>
      </c>
      <c r="C62" s="143">
        <f>SUM(C63:C65)</f>
        <v>316900</v>
      </c>
      <c r="D62" s="143">
        <f>SUM(D63:D64)</f>
        <v>0</v>
      </c>
      <c r="E62" s="143">
        <f aca="true" t="shared" si="7" ref="E62:M62">SUM(E63:E65)</f>
        <v>0</v>
      </c>
      <c r="F62" s="143">
        <f t="shared" si="7"/>
        <v>37000</v>
      </c>
      <c r="G62" s="143">
        <f t="shared" si="7"/>
        <v>-13700</v>
      </c>
      <c r="H62" s="143">
        <f t="shared" si="7"/>
        <v>0</v>
      </c>
      <c r="I62" s="143">
        <f>SUM(I63:I65)</f>
        <v>0</v>
      </c>
      <c r="J62" s="143">
        <f t="shared" si="7"/>
        <v>114900</v>
      </c>
      <c r="K62" s="143">
        <f>SUM(K63:K65)</f>
        <v>-34000</v>
      </c>
      <c r="L62" s="143">
        <f t="shared" si="7"/>
        <v>150000</v>
      </c>
      <c r="M62" s="143">
        <f t="shared" si="7"/>
        <v>0</v>
      </c>
      <c r="N62" s="143">
        <f>SUM(N63:N64)</f>
        <v>0</v>
      </c>
      <c r="O62" s="143">
        <f>SUM(O63:O64)</f>
        <v>15000</v>
      </c>
      <c r="P62" s="143">
        <f>SUM(P63:P65)</f>
        <v>8000</v>
      </c>
      <c r="Q62" s="143">
        <f>SUM(Q63:Q64)</f>
        <v>0</v>
      </c>
      <c r="R62" s="143">
        <f>SUM(R63:R64)</f>
        <v>0</v>
      </c>
      <c r="S62" s="143">
        <f>SUM(S63:S65)</f>
        <v>277200</v>
      </c>
      <c r="T62" s="143">
        <f>SUM(T63:T65)</f>
        <v>176900</v>
      </c>
      <c r="U62" s="143">
        <f>SUM(U63:U65)</f>
        <v>176900</v>
      </c>
      <c r="V62" s="1"/>
      <c r="W62" s="232"/>
    </row>
    <row r="63" spans="1:23" ht="14.25" customHeight="1">
      <c r="A63" s="239">
        <v>422</v>
      </c>
      <c r="B63" s="63" t="s">
        <v>27</v>
      </c>
      <c r="C63" s="29">
        <f>'JLP(R)FP-Ril 4.razina '!C85</f>
        <v>281900</v>
      </c>
      <c r="D63" s="64">
        <f>'JLP(R)FP-Ril 4.razina '!D85</f>
        <v>0</v>
      </c>
      <c r="E63" s="64">
        <f>'JLP(R)FP-Ril 4.razina '!E85</f>
        <v>0</v>
      </c>
      <c r="F63" s="64">
        <f>'JLP(R)FP-Ril 4.razina '!F85</f>
        <v>22000</v>
      </c>
      <c r="G63" s="64">
        <f>'JLP(R)FP-Ril 4.razina '!G85</f>
        <v>-3700</v>
      </c>
      <c r="H63" s="64">
        <f>'JLP(R)FP-Ril 4.razina '!H85</f>
        <v>0</v>
      </c>
      <c r="I63" s="64"/>
      <c r="J63" s="64">
        <f>'JLP(R)FP-Ril 4.razina '!J85</f>
        <v>109900</v>
      </c>
      <c r="K63" s="64">
        <f>'JLP(R)FP-Ril 4.razina '!K85</f>
        <v>-34000</v>
      </c>
      <c r="L63" s="179">
        <f>'JLP(R)FP-Ril 4.razina '!L85</f>
        <v>135000</v>
      </c>
      <c r="M63" s="64">
        <f>'JLP(R)FP-Ril 4.razina '!M85</f>
        <v>0</v>
      </c>
      <c r="N63" s="64">
        <f>'JLP(R)FP-Ril 4.razina '!N85</f>
        <v>0</v>
      </c>
      <c r="O63" s="64">
        <f>'JLP(R)FP-Ril 4.razina '!O85</f>
        <v>15000</v>
      </c>
      <c r="P63" s="64">
        <f>'JLP(R)FP-Ril 4.razina '!P89</f>
        <v>8000</v>
      </c>
      <c r="Q63" s="64">
        <f>'JLP(R)FP-Ril 4.razina '!Q85</f>
        <v>0</v>
      </c>
      <c r="R63" s="64">
        <f>'JLP(R)FP-Ril 4.razina '!R85</f>
        <v>0</v>
      </c>
      <c r="S63" s="252">
        <f>'JLP(R)FP-Ril 4.razina '!S85</f>
        <v>252200</v>
      </c>
      <c r="T63" s="34">
        <f>'JLP(R)FP-Ril 4.razina '!T85</f>
        <v>156900</v>
      </c>
      <c r="U63" s="34">
        <f>'JLP(R)FP-Ril 4.razina '!V85</f>
        <v>156900</v>
      </c>
      <c r="V63" s="1"/>
      <c r="W63" s="232"/>
    </row>
    <row r="64" spans="1:23" ht="14.25" customHeight="1">
      <c r="A64" s="234">
        <v>424</v>
      </c>
      <c r="B64" s="40" t="s">
        <v>28</v>
      </c>
      <c r="C64" s="29">
        <f>'JLP(R)FP-Ril 4.razina '!C91</f>
        <v>13000</v>
      </c>
      <c r="D64" s="31">
        <f>'JLP(R)FP-Ril 4.razina '!D91</f>
        <v>0</v>
      </c>
      <c r="E64" s="31">
        <f>'JLP(R)FP-Ril 4.razina '!E91</f>
        <v>0</v>
      </c>
      <c r="F64" s="31">
        <f>'JLP(R)FP-Ril 4.razina '!F91</f>
        <v>5000</v>
      </c>
      <c r="G64" s="31">
        <f>'JLP(R)FP-Ril 4.razina '!G91</f>
        <v>-5000</v>
      </c>
      <c r="H64" s="31">
        <f>'JLP(R)FP-Ril 4.razina '!H91</f>
        <v>0</v>
      </c>
      <c r="I64" s="31"/>
      <c r="J64" s="31">
        <f>'JLP(R)FP-Ril 4.razina '!J91</f>
        <v>3000</v>
      </c>
      <c r="K64" s="31">
        <f>'JLP(R)FP-Ril 4.razina '!K91</f>
        <v>0</v>
      </c>
      <c r="L64" s="268">
        <f>'JLP(R)FP-Ril 4.razina '!L91</f>
        <v>5000</v>
      </c>
      <c r="M64" s="31">
        <f>'JLP(R)FP-Ril 4.razina '!M91</f>
        <v>0</v>
      </c>
      <c r="N64" s="31">
        <f>'JLP(R)FP-Ril 4.razina '!N91</f>
        <v>0</v>
      </c>
      <c r="O64" s="31">
        <f>'JLP(R)FP-Ril 4.razina '!O91</f>
        <v>0</v>
      </c>
      <c r="P64" s="31">
        <f>'JLP(R)FP-Ril 4.razina '!Q91</f>
        <v>0</v>
      </c>
      <c r="Q64" s="31">
        <f>'JLP(R)FP-Ril 4.razina '!Q91</f>
        <v>0</v>
      </c>
      <c r="R64" s="31">
        <f>'JLP(R)FP-Ril 4.razina '!R91</f>
        <v>0</v>
      </c>
      <c r="S64" s="252">
        <f>'JLP(R)FP-Ril 4.razina '!S91</f>
        <v>8000</v>
      </c>
      <c r="T64" s="42">
        <f>'JLP(R)FP-Ril 4.razina '!T91</f>
        <v>8000</v>
      </c>
      <c r="U64" s="42">
        <f>'JLP(R)FP-Ril 4.razina '!V91</f>
        <v>8000</v>
      </c>
      <c r="V64" s="1">
        <v>0</v>
      </c>
      <c r="W64" s="232">
        <v>0</v>
      </c>
    </row>
    <row r="65" spans="1:23" ht="14.25" customHeight="1">
      <c r="A65" s="234">
        <v>426</v>
      </c>
      <c r="B65" s="40" t="s">
        <v>35</v>
      </c>
      <c r="C65" s="29">
        <f>'JLP(R)FP-Ril 4.razina '!C93</f>
        <v>22000</v>
      </c>
      <c r="D65" s="31">
        <f>'JLP(R)FP-Ril 4.razina '!D93</f>
        <v>0</v>
      </c>
      <c r="E65" s="31">
        <f>'JLP(R)FP-Ril 4.razina '!E93</f>
        <v>0</v>
      </c>
      <c r="F65" s="31">
        <f>'JLP(R)FP-Ril 4.razina '!F93</f>
        <v>10000</v>
      </c>
      <c r="G65" s="31">
        <f>'JLP(R)FP-Ril 4.razina '!G93</f>
        <v>-5000</v>
      </c>
      <c r="H65" s="31">
        <f>'JLP(R)FP-Ril 4.razina '!H93</f>
        <v>0</v>
      </c>
      <c r="I65" s="31"/>
      <c r="J65" s="31">
        <f>'JLP(R)FP-Ril 4.razina '!J93</f>
        <v>2000</v>
      </c>
      <c r="K65" s="31">
        <f>'JLP(R)FP-Ril 4.razina '!K94</f>
        <v>0</v>
      </c>
      <c r="L65" s="268">
        <f>'JLP(R)FP-Ril 4.razina '!L93</f>
        <v>10000</v>
      </c>
      <c r="M65" s="31">
        <f>'JLP(R)FP-Ril 4.razina '!M93</f>
        <v>0</v>
      </c>
      <c r="N65" s="31">
        <f>'JLP(R)FP-Ril 4.razina '!N93</f>
        <v>0</v>
      </c>
      <c r="O65" s="31">
        <f>'JLP(R)FP-Ril 4.razina '!O93</f>
        <v>0</v>
      </c>
      <c r="P65" s="31">
        <f>'JLP(R)FP-Ril 4.razina '!Q93</f>
        <v>0</v>
      </c>
      <c r="Q65" s="31">
        <f>'JLP(R)FP-Ril 4.razina '!Q93</f>
        <v>0</v>
      </c>
      <c r="R65" s="31">
        <f>'JLP(R)FP-Ril 4.razina '!R93</f>
        <v>0</v>
      </c>
      <c r="S65" s="252">
        <f>'JLP(R)FP-Ril 4.razina '!S93</f>
        <v>17000</v>
      </c>
      <c r="T65" s="42">
        <f>'JLP(R)FP-Ril 4.razina '!T93</f>
        <v>12000</v>
      </c>
      <c r="U65" s="42">
        <f>'JLP(R)FP-Ril 4.razina '!V93</f>
        <v>12000</v>
      </c>
      <c r="V65" s="1"/>
      <c r="W65" s="232"/>
    </row>
    <row r="66" spans="1:23" ht="14.25" customHeight="1" thickBot="1">
      <c r="A66" s="240"/>
      <c r="B66" s="241" t="s">
        <v>30</v>
      </c>
      <c r="C66" s="242">
        <f>C62+C57+C51+C47</f>
        <v>4590407</v>
      </c>
      <c r="D66" s="242">
        <f>D47+D51+D57+D62</f>
        <v>3858707</v>
      </c>
      <c r="E66" s="277">
        <f aca="true" t="shared" si="8" ref="E66:K66">E62+E57+E51+E47</f>
        <v>480000</v>
      </c>
      <c r="F66" s="242">
        <f t="shared" si="8"/>
        <v>317400</v>
      </c>
      <c r="G66" s="277">
        <f t="shared" si="8"/>
        <v>15000</v>
      </c>
      <c r="H66" s="242">
        <f t="shared" si="8"/>
        <v>0</v>
      </c>
      <c r="I66" s="277">
        <f>I62+I57+I51+I47</f>
        <v>300</v>
      </c>
      <c r="J66" s="242">
        <f t="shared" si="8"/>
        <v>239300</v>
      </c>
      <c r="K66" s="277">
        <f t="shared" si="8"/>
        <v>-300</v>
      </c>
      <c r="L66" s="405">
        <f>L47+L51+L57+L62</f>
        <v>150000</v>
      </c>
      <c r="M66" s="277">
        <f>M62+M57+M51+M47</f>
        <v>0</v>
      </c>
      <c r="N66" s="242">
        <f aca="true" t="shared" si="9" ref="N66:T66">N47+N51+N57+N62</f>
        <v>10000</v>
      </c>
      <c r="O66" s="242">
        <f t="shared" si="9"/>
        <v>15000</v>
      </c>
      <c r="P66" s="277">
        <f>P62+P57+P51+P47</f>
        <v>8000</v>
      </c>
      <c r="Q66" s="242">
        <f t="shared" si="9"/>
        <v>0</v>
      </c>
      <c r="R66" s="242">
        <f t="shared" si="9"/>
        <v>0</v>
      </c>
      <c r="S66" s="407">
        <f t="shared" si="9"/>
        <v>5093407</v>
      </c>
      <c r="T66" s="242">
        <f t="shared" si="9"/>
        <v>4618700</v>
      </c>
      <c r="U66" s="242">
        <f>U62+U57+U51+U47</f>
        <v>4618300</v>
      </c>
      <c r="V66" s="243">
        <v>0</v>
      </c>
      <c r="W66" s="244">
        <v>0</v>
      </c>
    </row>
    <row r="67" spans="1:16" ht="14.25" customHeight="1">
      <c r="A67" s="112"/>
      <c r="B67" s="113"/>
      <c r="C67" s="113"/>
      <c r="D67" s="113"/>
      <c r="E67" s="113"/>
      <c r="F67" s="114"/>
      <c r="G67" s="114"/>
      <c r="H67" s="115"/>
      <c r="I67" s="115"/>
      <c r="J67" s="115"/>
      <c r="K67" s="115"/>
      <c r="L67" s="115"/>
      <c r="M67" s="115"/>
      <c r="N67" s="115"/>
      <c r="O67" s="115"/>
      <c r="P67" s="115"/>
    </row>
    <row r="68" spans="1:18" ht="15.75">
      <c r="A68" s="43" t="s">
        <v>11</v>
      </c>
      <c r="B68" s="44"/>
      <c r="C68" s="44"/>
      <c r="D68" s="44"/>
      <c r="E68" s="44"/>
      <c r="F68" s="45"/>
      <c r="G68" s="45"/>
      <c r="H68" s="46" t="s">
        <v>12</v>
      </c>
      <c r="I68" s="46" t="s">
        <v>228</v>
      </c>
      <c r="J68" s="47"/>
      <c r="K68" s="47"/>
      <c r="L68" s="45"/>
      <c r="M68" s="45"/>
      <c r="N68" s="115"/>
      <c r="O68" s="115"/>
      <c r="P68" s="115"/>
      <c r="Q68" s="115"/>
      <c r="R68" s="115"/>
    </row>
    <row r="69" spans="1:18" ht="15.75">
      <c r="A69" s="51"/>
      <c r="B69" s="48"/>
      <c r="C69" s="48"/>
      <c r="D69" s="48"/>
      <c r="E69" s="48"/>
      <c r="F69" s="49"/>
      <c r="G69" s="49"/>
      <c r="H69" s="49"/>
      <c r="I69" s="50"/>
      <c r="J69" s="49"/>
      <c r="K69" s="49"/>
      <c r="L69" s="49"/>
      <c r="M69" s="49"/>
      <c r="N69" s="46" t="s">
        <v>13</v>
      </c>
      <c r="O69" s="46"/>
      <c r="P69" s="46"/>
      <c r="Q69" s="46"/>
      <c r="R69" s="87" t="s">
        <v>74</v>
      </c>
    </row>
    <row r="70" spans="1:18" ht="15.75">
      <c r="A70" s="52" t="s">
        <v>31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61"/>
      <c r="R70" s="461"/>
    </row>
    <row r="71" spans="1:29" ht="15.75">
      <c r="A71" s="2"/>
      <c r="B71" s="3"/>
      <c r="C71" s="3"/>
      <c r="D71" s="3"/>
      <c r="E71" s="3"/>
      <c r="F71" s="5"/>
      <c r="G71" s="5"/>
      <c r="H71" s="4"/>
      <c r="I71" s="4"/>
      <c r="J71" s="4"/>
      <c r="K71" s="4"/>
      <c r="L71" s="5"/>
      <c r="M71" s="5"/>
      <c r="N71" s="49"/>
      <c r="O71" s="49"/>
      <c r="P71" s="49"/>
      <c r="Q71" s="462"/>
      <c r="R71" s="462"/>
      <c r="AB71" s="510"/>
      <c r="AC71" s="510"/>
    </row>
    <row r="72" spans="14:18" ht="15.75">
      <c r="N72" s="5"/>
      <c r="O72" s="5"/>
      <c r="P72" s="5"/>
      <c r="Q72" s="124" t="s">
        <v>75</v>
      </c>
      <c r="R72" s="124"/>
    </row>
    <row r="73" spans="1:2" ht="15.75">
      <c r="A73" s="525" t="s">
        <v>229</v>
      </c>
      <c r="B73" s="525"/>
    </row>
    <row r="74" spans="1:2" ht="15.75">
      <c r="A74" s="525" t="s">
        <v>230</v>
      </c>
      <c r="B74" s="525"/>
    </row>
  </sheetData>
  <sheetProtection/>
  <mergeCells count="21">
    <mergeCell ref="A73:B73"/>
    <mergeCell ref="A74:B74"/>
    <mergeCell ref="J15:O15"/>
    <mergeCell ref="J13:O13"/>
    <mergeCell ref="R13:U13"/>
    <mergeCell ref="R15:U15"/>
    <mergeCell ref="A1:H1"/>
    <mergeCell ref="J7:O7"/>
    <mergeCell ref="J8:O8"/>
    <mergeCell ref="J12:O12"/>
    <mergeCell ref="A2:U2"/>
    <mergeCell ref="R12:U12"/>
    <mergeCell ref="AB71:AC71"/>
    <mergeCell ref="A44:B44"/>
    <mergeCell ref="A59:B59"/>
    <mergeCell ref="B3:D3"/>
    <mergeCell ref="R7:U7"/>
    <mergeCell ref="R8:U8"/>
    <mergeCell ref="R9:U9"/>
    <mergeCell ref="R10:U10"/>
    <mergeCell ref="R11:U11"/>
  </mergeCells>
  <printOptions/>
  <pageMargins left="0.7" right="0.7" top="0.75" bottom="0.75" header="0.3" footer="0.3"/>
  <pageSetup fitToHeight="0" fitToWidth="1"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zoomScalePageLayoutView="0" workbookViewId="0" topLeftCell="A13">
      <selection activeCell="E41" sqref="E41"/>
    </sheetView>
  </sheetViews>
  <sheetFormatPr defaultColWidth="9.140625" defaultRowHeight="12.75"/>
  <cols>
    <col min="1" max="1" width="37.8515625" style="0" customWidth="1"/>
    <col min="2" max="3" width="12.7109375" style="0" customWidth="1"/>
    <col min="6" max="7" width="11.7109375" style="0" customWidth="1"/>
    <col min="8" max="9" width="11.8515625" style="0" customWidth="1"/>
    <col min="10" max="11" width="11.421875" style="0" customWidth="1"/>
    <col min="12" max="12" width="16.140625" style="0" customWidth="1"/>
    <col min="13" max="13" width="11.421875" style="0" customWidth="1"/>
    <col min="14" max="15" width="13.57421875" style="0" customWidth="1"/>
    <col min="16" max="16" width="19.7109375" style="0" customWidth="1"/>
  </cols>
  <sheetData>
    <row r="1" spans="1:16" ht="13.5" customHeight="1" thickBot="1">
      <c r="A1" s="71" t="s">
        <v>44</v>
      </c>
      <c r="N1" s="72" t="s">
        <v>45</v>
      </c>
      <c r="O1" s="261"/>
      <c r="P1" s="73"/>
    </row>
    <row r="2" spans="1:16" ht="21" thickBot="1">
      <c r="A2" s="378" t="s">
        <v>222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</row>
    <row r="3" spans="1:16" ht="13.5" thickBot="1">
      <c r="A3" s="74" t="s">
        <v>46</v>
      </c>
      <c r="B3" s="527" t="s">
        <v>145</v>
      </c>
      <c r="C3" s="528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30"/>
    </row>
    <row r="4" spans="1:16" ht="14.25" customHeight="1">
      <c r="A4" s="75" t="s">
        <v>47</v>
      </c>
      <c r="B4" s="531" t="s">
        <v>9</v>
      </c>
      <c r="C4" s="539" t="s">
        <v>141</v>
      </c>
      <c r="D4" s="533" t="s">
        <v>48</v>
      </c>
      <c r="E4" s="539" t="s">
        <v>141</v>
      </c>
      <c r="F4" s="533" t="s">
        <v>8</v>
      </c>
      <c r="G4" s="539" t="s">
        <v>141</v>
      </c>
      <c r="H4" s="535" t="s">
        <v>14</v>
      </c>
      <c r="I4" s="539" t="s">
        <v>141</v>
      </c>
      <c r="J4" s="549" t="s">
        <v>147</v>
      </c>
      <c r="K4" s="539" t="s">
        <v>141</v>
      </c>
      <c r="L4" s="535" t="s">
        <v>49</v>
      </c>
      <c r="M4" s="539" t="s">
        <v>141</v>
      </c>
      <c r="N4" s="535" t="s">
        <v>10</v>
      </c>
      <c r="O4" s="544" t="s">
        <v>50</v>
      </c>
      <c r="P4" s="537" t="s">
        <v>140</v>
      </c>
    </row>
    <row r="5" spans="1:16" ht="111" customHeight="1" thickBot="1">
      <c r="A5" s="76" t="s">
        <v>51</v>
      </c>
      <c r="B5" s="532"/>
      <c r="C5" s="540"/>
      <c r="D5" s="534"/>
      <c r="E5" s="540"/>
      <c r="F5" s="534"/>
      <c r="G5" s="540"/>
      <c r="H5" s="536"/>
      <c r="I5" s="540"/>
      <c r="J5" s="550"/>
      <c r="K5" s="540"/>
      <c r="L5" s="536"/>
      <c r="M5" s="540"/>
      <c r="N5" s="536"/>
      <c r="O5" s="545"/>
      <c r="P5" s="538"/>
    </row>
    <row r="6" spans="1:16" ht="33" customHeight="1">
      <c r="A6" s="134" t="s">
        <v>70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262"/>
      <c r="P6" s="79">
        <f>SUM(B6:O6)</f>
        <v>0</v>
      </c>
    </row>
    <row r="7" spans="1:16" ht="29.25" customHeight="1">
      <c r="A7" s="77" t="s">
        <v>78</v>
      </c>
      <c r="B7" s="78"/>
      <c r="C7" s="78"/>
      <c r="D7" s="78"/>
      <c r="E7" s="78"/>
      <c r="F7" s="78"/>
      <c r="G7" s="78"/>
      <c r="I7" s="189"/>
      <c r="J7" s="78"/>
      <c r="K7" s="78"/>
      <c r="L7" s="78"/>
      <c r="M7" s="78"/>
      <c r="N7" s="78"/>
      <c r="O7" s="262"/>
      <c r="P7" s="79">
        <f aca="true" t="shared" si="0" ref="P7:P15">SUM(B7:O7)</f>
        <v>0</v>
      </c>
    </row>
    <row r="8" spans="1:16" ht="29.25" customHeight="1">
      <c r="A8" s="77" t="s">
        <v>124</v>
      </c>
      <c r="B8" s="78"/>
      <c r="C8" s="78"/>
      <c r="D8" s="78"/>
      <c r="E8" s="78"/>
      <c r="F8" s="78"/>
      <c r="G8" s="78"/>
      <c r="H8" s="78">
        <f>'JLP(R)FP-Ril'!D66</f>
        <v>3858707</v>
      </c>
      <c r="I8" s="78">
        <f>'JLP(R)FP-Ril 4.razina '!E95</f>
        <v>480000</v>
      </c>
      <c r="J8" s="78"/>
      <c r="K8" s="78"/>
      <c r="L8" s="78"/>
      <c r="M8" s="78"/>
      <c r="N8" s="78"/>
      <c r="O8" s="262"/>
      <c r="P8" s="79">
        <f t="shared" si="0"/>
        <v>4338707</v>
      </c>
    </row>
    <row r="9" spans="1:16" ht="29.25" customHeight="1">
      <c r="A9" s="77" t="s">
        <v>142</v>
      </c>
      <c r="B9" s="78"/>
      <c r="C9" s="78"/>
      <c r="D9" s="78"/>
      <c r="E9" s="78"/>
      <c r="F9" s="78"/>
      <c r="G9" s="78"/>
      <c r="H9" s="78">
        <f>'JLP(R)FP-Ril'!N66</f>
        <v>10000</v>
      </c>
      <c r="I9" s="78"/>
      <c r="J9" s="78"/>
      <c r="K9" s="78"/>
      <c r="L9" s="78"/>
      <c r="M9" s="78"/>
      <c r="N9" s="78"/>
      <c r="O9" s="262"/>
      <c r="P9" s="79">
        <f t="shared" si="0"/>
        <v>10000</v>
      </c>
    </row>
    <row r="10" spans="1:16" ht="29.25" customHeight="1">
      <c r="A10" s="265" t="s">
        <v>144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262"/>
      <c r="P10" s="79">
        <f t="shared" si="0"/>
        <v>0</v>
      </c>
    </row>
    <row r="11" spans="1:16" ht="29.25" customHeight="1">
      <c r="A11" s="77" t="s">
        <v>61</v>
      </c>
      <c r="B11" s="78"/>
      <c r="C11" s="78"/>
      <c r="D11" s="78"/>
      <c r="E11" s="78">
        <f>'JLP(R)FP-Ril 4.razina '!H95+'JLP(R)FP-Ril 4.razina '!I95</f>
        <v>300</v>
      </c>
      <c r="F11" s="78"/>
      <c r="G11" s="78"/>
      <c r="H11" s="78"/>
      <c r="I11" s="78"/>
      <c r="J11" s="78"/>
      <c r="K11" s="78"/>
      <c r="L11" s="78"/>
      <c r="M11" s="78"/>
      <c r="N11" s="78"/>
      <c r="O11" s="262"/>
      <c r="P11" s="79">
        <f t="shared" si="0"/>
        <v>300</v>
      </c>
    </row>
    <row r="12" spans="1:16" ht="29.25" customHeight="1">
      <c r="A12" s="77" t="s">
        <v>52</v>
      </c>
      <c r="B12" s="78"/>
      <c r="C12" s="78"/>
      <c r="D12" s="78"/>
      <c r="E12" s="78"/>
      <c r="F12" s="78">
        <f>'JLP(R)FP-Ril 4.razina '!J95</f>
        <v>239300</v>
      </c>
      <c r="G12" s="78">
        <f>'JLP(R)FP-Ril 4.razina '!K95</f>
        <v>-300</v>
      </c>
      <c r="H12" s="78"/>
      <c r="I12" s="78"/>
      <c r="J12" s="78"/>
      <c r="K12" s="78"/>
      <c r="L12" s="78"/>
      <c r="M12" s="78"/>
      <c r="N12" s="78"/>
      <c r="O12" s="262"/>
      <c r="P12" s="79">
        <f t="shared" si="0"/>
        <v>239000</v>
      </c>
    </row>
    <row r="13" spans="1:16" ht="28.5" customHeight="1">
      <c r="A13" s="77" t="s">
        <v>53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>
        <f>'JLP(R)FP-Ril'!O66</f>
        <v>15000</v>
      </c>
      <c r="M13" s="78">
        <f>'JLP(R)FP-Ril 4.razina '!P95</f>
        <v>8000</v>
      </c>
      <c r="N13" s="78"/>
      <c r="O13" s="262"/>
      <c r="P13" s="79">
        <f t="shared" si="0"/>
        <v>23000</v>
      </c>
    </row>
    <row r="14" spans="1:16" ht="25.5" customHeight="1">
      <c r="A14" s="80" t="s">
        <v>54</v>
      </c>
      <c r="B14" s="78">
        <f>'JLP(R)FP-Ril'!F66</f>
        <v>317400</v>
      </c>
      <c r="C14" s="78">
        <f>'JLP(R)FP-Ril 4.razina '!G95</f>
        <v>15000</v>
      </c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262"/>
      <c r="P14" s="79">
        <f t="shared" si="0"/>
        <v>332400</v>
      </c>
    </row>
    <row r="15" spans="1:16" ht="18" customHeight="1">
      <c r="A15" s="81" t="s">
        <v>149</v>
      </c>
      <c r="B15" s="78"/>
      <c r="C15" s="78"/>
      <c r="D15" s="78"/>
      <c r="E15" s="78"/>
      <c r="F15" s="78"/>
      <c r="G15" s="78"/>
      <c r="H15" s="78"/>
      <c r="I15" s="78"/>
      <c r="J15" s="78">
        <f>'JLP(R)FP-Ril 4.razina '!L95</f>
        <v>150000</v>
      </c>
      <c r="K15" s="78">
        <f>'JLP(R)FP-Ril 4.razina '!M95</f>
        <v>0</v>
      </c>
      <c r="L15" s="78"/>
      <c r="M15" s="78"/>
      <c r="N15" s="78"/>
      <c r="O15" s="262"/>
      <c r="P15" s="79">
        <f t="shared" si="0"/>
        <v>150000</v>
      </c>
    </row>
    <row r="16" spans="1:16" ht="17.25" customHeight="1">
      <c r="A16" s="92" t="s">
        <v>55</v>
      </c>
      <c r="B16" s="93">
        <f>SUM(B6:B15)</f>
        <v>317400</v>
      </c>
      <c r="C16" s="416">
        <f>SUM(C6:C15)</f>
        <v>15000</v>
      </c>
      <c r="D16" s="93">
        <f aca="true" t="shared" si="1" ref="D16:P16">SUM(D6:D15)</f>
        <v>0</v>
      </c>
      <c r="E16" s="416">
        <f>'JLP(R)FP-Ril 4.razina '!I95</f>
        <v>300</v>
      </c>
      <c r="F16" s="93">
        <f t="shared" si="1"/>
        <v>239300</v>
      </c>
      <c r="G16" s="416">
        <f>SUM(G6:G15)</f>
        <v>-300</v>
      </c>
      <c r="H16" s="93">
        <f t="shared" si="1"/>
        <v>3868707</v>
      </c>
      <c r="I16" s="416">
        <f>SUM(I6:I15)</f>
        <v>480000</v>
      </c>
      <c r="J16" s="415">
        <f t="shared" si="1"/>
        <v>150000</v>
      </c>
      <c r="K16" s="416">
        <f>SUM(K6:K15)</f>
        <v>0</v>
      </c>
      <c r="L16" s="93">
        <f t="shared" si="1"/>
        <v>15000</v>
      </c>
      <c r="M16" s="416">
        <f>SUM(M6:M15)</f>
        <v>8000</v>
      </c>
      <c r="N16" s="93">
        <f t="shared" si="1"/>
        <v>0</v>
      </c>
      <c r="O16" s="93">
        <f t="shared" si="1"/>
        <v>0</v>
      </c>
      <c r="P16" s="414">
        <f t="shared" si="1"/>
        <v>5093407</v>
      </c>
    </row>
    <row r="17" spans="1:16" ht="35.25" customHeight="1" thickBot="1">
      <c r="A17" s="82" t="s">
        <v>206</v>
      </c>
      <c r="B17" s="546">
        <f>B16+D16+F16+H16+L16+N16+O16+J16</f>
        <v>4590407</v>
      </c>
      <c r="C17" s="547"/>
      <c r="D17" s="547"/>
      <c r="E17" s="547"/>
      <c r="F17" s="547"/>
      <c r="G17" s="460"/>
      <c r="H17" s="263" t="s">
        <v>143</v>
      </c>
      <c r="I17" s="263"/>
      <c r="J17" s="263"/>
      <c r="K17" s="263"/>
      <c r="L17" s="263">
        <f>C16+K16+I16+M16</f>
        <v>503000</v>
      </c>
      <c r="M17" s="263"/>
      <c r="N17" s="548" t="s">
        <v>216</v>
      </c>
      <c r="O17" s="548"/>
      <c r="P17" s="278">
        <f>B17+L17</f>
        <v>5093407</v>
      </c>
    </row>
    <row r="18" spans="1:16" ht="15">
      <c r="A18" s="83" t="s">
        <v>56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</row>
    <row r="19" spans="1:16" ht="16.5" customHeight="1">
      <c r="A19" s="85" t="s">
        <v>207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</row>
    <row r="20" spans="1:16" ht="28.5" customHeight="1">
      <c r="A20" s="117" t="s">
        <v>57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</row>
    <row r="21" spans="1:16" ht="28.5" customHeight="1">
      <c r="A21" s="117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</row>
    <row r="22" spans="1:18" ht="15">
      <c r="A22" s="43" t="s">
        <v>11</v>
      </c>
      <c r="B22" s="86"/>
      <c r="C22" s="86"/>
      <c r="D22" s="87" t="s">
        <v>12</v>
      </c>
      <c r="E22" s="87" t="s">
        <v>228</v>
      </c>
      <c r="F22" s="87"/>
      <c r="G22" s="87"/>
      <c r="H22" s="46"/>
      <c r="I22" s="46"/>
      <c r="J22" s="46"/>
      <c r="K22" s="46"/>
      <c r="L22" s="46"/>
      <c r="M22" s="46"/>
      <c r="N22" s="493" t="s">
        <v>74</v>
      </c>
      <c r="O22" s="493"/>
      <c r="P22" s="493"/>
      <c r="Q22" s="87"/>
      <c r="R22" s="87"/>
    </row>
    <row r="23" spans="1:18" ht="15" customHeight="1">
      <c r="A23" s="88"/>
      <c r="B23" s="86"/>
      <c r="C23" s="86"/>
      <c r="D23" s="49"/>
      <c r="E23" s="280"/>
      <c r="F23" s="89"/>
      <c r="G23" s="89"/>
      <c r="H23" s="45" t="s">
        <v>13</v>
      </c>
      <c r="I23" s="45"/>
      <c r="J23" s="45"/>
      <c r="K23" s="45"/>
      <c r="L23" s="45"/>
      <c r="M23" s="45"/>
      <c r="N23" s="542"/>
      <c r="O23" s="542"/>
      <c r="P23" s="542"/>
      <c r="Q23" s="125"/>
      <c r="R23" s="125"/>
    </row>
    <row r="24" spans="1:18" ht="12.75">
      <c r="A24" s="90" t="s">
        <v>31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543"/>
      <c r="O24" s="543"/>
      <c r="P24" s="543"/>
      <c r="Q24" s="125"/>
      <c r="R24" s="124"/>
    </row>
    <row r="25" spans="1:16" ht="15" customHeight="1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541" t="s">
        <v>76</v>
      </c>
      <c r="O25" s="541"/>
      <c r="P25" s="541"/>
    </row>
  </sheetData>
  <sheetProtection/>
  <mergeCells count="22">
    <mergeCell ref="B17:F17"/>
    <mergeCell ref="N17:O17"/>
    <mergeCell ref="C4:C5"/>
    <mergeCell ref="E4:E5"/>
    <mergeCell ref="G4:G5"/>
    <mergeCell ref="J4:J5"/>
    <mergeCell ref="L4:L5"/>
    <mergeCell ref="K4:K5"/>
    <mergeCell ref="N25:P25"/>
    <mergeCell ref="N22:P22"/>
    <mergeCell ref="N23:P23"/>
    <mergeCell ref="N24:P24"/>
    <mergeCell ref="O4:O5"/>
    <mergeCell ref="N4:N5"/>
    <mergeCell ref="B3:P3"/>
    <mergeCell ref="B4:B5"/>
    <mergeCell ref="D4:D5"/>
    <mergeCell ref="F4:F5"/>
    <mergeCell ref="H4:H5"/>
    <mergeCell ref="P4:P5"/>
    <mergeCell ref="M4:M5"/>
    <mergeCell ref="I4:I5"/>
  </mergeCells>
  <printOptions/>
  <pageMargins left="0.7" right="0.7" top="0.75" bottom="0.75" header="0.3" footer="0.3"/>
  <pageSetup fitToHeight="1" fitToWidth="1" horizontalDpi="600" verticalDpi="600" orientation="landscape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PageLayoutView="0" workbookViewId="0" topLeftCell="A7">
      <selection activeCell="F20" sqref="F20"/>
    </sheetView>
  </sheetViews>
  <sheetFormatPr defaultColWidth="9.140625" defaultRowHeight="12.75"/>
  <cols>
    <col min="1" max="1" width="16.28125" style="0" customWidth="1"/>
    <col min="7" max="8" width="10.8515625" style="0" customWidth="1"/>
    <col min="14" max="14" width="11.57421875" style="0" customWidth="1"/>
    <col min="15" max="15" width="11.00390625" style="0" customWidth="1"/>
  </cols>
  <sheetData>
    <row r="1" spans="1:15" ht="13.5" thickBot="1">
      <c r="A1" s="100" t="s">
        <v>58</v>
      </c>
      <c r="B1" s="100"/>
      <c r="C1" s="100"/>
      <c r="D1" s="101"/>
      <c r="E1" s="94"/>
      <c r="M1" s="553" t="s">
        <v>59</v>
      </c>
      <c r="N1" s="554"/>
      <c r="O1" s="555"/>
    </row>
    <row r="2" spans="1:15" ht="21" thickBot="1">
      <c r="A2" s="556" t="s">
        <v>208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</row>
    <row r="3" spans="1:15" ht="13.5" thickBot="1">
      <c r="A3" s="102" t="s">
        <v>46</v>
      </c>
      <c r="B3" s="557" t="s">
        <v>193</v>
      </c>
      <c r="C3" s="558"/>
      <c r="D3" s="558"/>
      <c r="E3" s="558"/>
      <c r="F3" s="558"/>
      <c r="G3" s="558"/>
      <c r="H3" s="559"/>
      <c r="I3" s="560" t="s">
        <v>211</v>
      </c>
      <c r="J3" s="558"/>
      <c r="K3" s="558"/>
      <c r="L3" s="558"/>
      <c r="M3" s="558"/>
      <c r="N3" s="558"/>
      <c r="O3" s="559"/>
    </row>
    <row r="4" spans="1:15" ht="22.5">
      <c r="A4" s="103" t="s">
        <v>62</v>
      </c>
      <c r="B4" s="561" t="s">
        <v>9</v>
      </c>
      <c r="C4" s="563" t="s">
        <v>48</v>
      </c>
      <c r="D4" s="563" t="s">
        <v>8</v>
      </c>
      <c r="E4" s="563" t="s">
        <v>14</v>
      </c>
      <c r="F4" s="576" t="s">
        <v>49</v>
      </c>
      <c r="G4" s="563" t="s">
        <v>10</v>
      </c>
      <c r="H4" s="566" t="s">
        <v>50</v>
      </c>
      <c r="I4" s="578" t="s">
        <v>9</v>
      </c>
      <c r="J4" s="563" t="s">
        <v>48</v>
      </c>
      <c r="K4" s="563" t="s">
        <v>8</v>
      </c>
      <c r="L4" s="563" t="s">
        <v>14</v>
      </c>
      <c r="M4" s="576" t="s">
        <v>49</v>
      </c>
      <c r="N4" s="563" t="s">
        <v>10</v>
      </c>
      <c r="O4" s="566" t="s">
        <v>50</v>
      </c>
    </row>
    <row r="5" spans="1:15" ht="66.75" customHeight="1" thickBot="1">
      <c r="A5" s="104" t="s">
        <v>63</v>
      </c>
      <c r="B5" s="562"/>
      <c r="C5" s="564"/>
      <c r="D5" s="565"/>
      <c r="E5" s="564"/>
      <c r="F5" s="577"/>
      <c r="G5" s="564"/>
      <c r="H5" s="567"/>
      <c r="I5" s="579"/>
      <c r="J5" s="564"/>
      <c r="K5" s="565"/>
      <c r="L5" s="564"/>
      <c r="M5" s="577"/>
      <c r="N5" s="564"/>
      <c r="O5" s="568"/>
    </row>
    <row r="6" spans="1:15" s="195" customFormat="1" ht="48.75" customHeight="1" thickBot="1">
      <c r="A6" s="120" t="s">
        <v>71</v>
      </c>
      <c r="B6" s="190"/>
      <c r="C6" s="191"/>
      <c r="D6" s="192"/>
      <c r="E6" s="191">
        <f>'JLP(R)FP-Ril 4.razina '!E14</f>
        <v>15000</v>
      </c>
      <c r="F6" s="191"/>
      <c r="G6" s="193"/>
      <c r="H6" s="194"/>
      <c r="I6" s="190"/>
      <c r="J6" s="191"/>
      <c r="K6" s="192"/>
      <c r="L6" s="191">
        <f>'JLP(R)FP-Ril 4.razina '!F14</f>
        <v>15000</v>
      </c>
      <c r="M6" s="191"/>
      <c r="N6" s="193"/>
      <c r="O6" s="194"/>
    </row>
    <row r="7" spans="1:15" s="195" customFormat="1" ht="48.75" customHeight="1" thickBot="1">
      <c r="A7" s="196" t="s">
        <v>123</v>
      </c>
      <c r="B7" s="191"/>
      <c r="C7" s="191"/>
      <c r="D7" s="197"/>
      <c r="E7" s="191">
        <f>'JLP(R)FP-Ril 4.razina '!E10</f>
        <v>4017000</v>
      </c>
      <c r="F7" s="191"/>
      <c r="G7" s="193"/>
      <c r="H7" s="194"/>
      <c r="I7" s="191"/>
      <c r="J7" s="191"/>
      <c r="K7" s="197"/>
      <c r="L7" s="191">
        <f>'JLP(R)FP-Ril 4.razina '!F10</f>
        <v>4017000</v>
      </c>
      <c r="M7" s="191"/>
      <c r="N7" s="193"/>
      <c r="O7" s="194"/>
    </row>
    <row r="8" spans="1:15" ht="41.25" customHeight="1" thickBot="1">
      <c r="A8" s="196" t="s">
        <v>64</v>
      </c>
      <c r="B8" s="107"/>
      <c r="C8" s="107">
        <f>'JLP(R)FP-Ril 4.razina '!E11</f>
        <v>300</v>
      </c>
      <c r="D8" s="198"/>
      <c r="E8" s="107"/>
      <c r="F8" s="107"/>
      <c r="G8" s="108"/>
      <c r="H8" s="109"/>
      <c r="I8" s="107"/>
      <c r="J8" s="107">
        <f>'JLP(R)FP-Ril 4.razina '!E11</f>
        <v>300</v>
      </c>
      <c r="K8" s="198"/>
      <c r="L8" s="107"/>
      <c r="M8" s="107"/>
      <c r="N8" s="108"/>
      <c r="O8" s="109"/>
    </row>
    <row r="9" spans="1:15" ht="46.5" customHeight="1">
      <c r="A9" s="105" t="s">
        <v>65</v>
      </c>
      <c r="B9" s="106"/>
      <c r="C9" s="107"/>
      <c r="D9" s="107">
        <f>'JLP(R)FP-Ril 4.razina '!D12</f>
        <v>239000</v>
      </c>
      <c r="E9" s="107"/>
      <c r="F9" s="107"/>
      <c r="G9" s="108"/>
      <c r="H9" s="109"/>
      <c r="I9" s="106"/>
      <c r="J9" s="107"/>
      <c r="K9" s="107">
        <f>'JLP(R)FP-Ril 4.razina '!F12</f>
        <v>228600</v>
      </c>
      <c r="L9" s="107"/>
      <c r="M9" s="107"/>
      <c r="N9" s="108"/>
      <c r="O9" s="109"/>
    </row>
    <row r="10" spans="1:15" ht="52.5" customHeight="1">
      <c r="A10" s="121" t="s">
        <v>72</v>
      </c>
      <c r="B10" s="106"/>
      <c r="C10" s="107"/>
      <c r="D10" s="107"/>
      <c r="E10" s="107"/>
      <c r="F10" s="107">
        <f>'JLP(R)FP-Ril'!F13</f>
        <v>10000</v>
      </c>
      <c r="G10" s="108"/>
      <c r="H10" s="109"/>
      <c r="I10" s="106"/>
      <c r="J10" s="107"/>
      <c r="K10" s="107"/>
      <c r="L10" s="107"/>
      <c r="M10" s="107">
        <f>'JLP(R)FP-Ril 4.razina '!F13</f>
        <v>10000</v>
      </c>
      <c r="N10" s="108"/>
      <c r="O10" s="109"/>
    </row>
    <row r="11" spans="1:15" ht="38.25" customHeight="1">
      <c r="A11" s="110" t="s">
        <v>66</v>
      </c>
      <c r="B11" s="106">
        <f>'JLP(R)FP-Ril 4.razina '!E9</f>
        <v>337400</v>
      </c>
      <c r="C11" s="107"/>
      <c r="D11" s="107"/>
      <c r="E11" s="107"/>
      <c r="F11" s="107"/>
      <c r="G11" s="108"/>
      <c r="H11" s="109"/>
      <c r="I11" s="106">
        <f>'JLP(R)FP-Ril 4.razina '!F9</f>
        <v>347400</v>
      </c>
      <c r="J11" s="107"/>
      <c r="K11" s="107"/>
      <c r="L11" s="107"/>
      <c r="M11" s="107"/>
      <c r="N11" s="108"/>
      <c r="O11" s="109"/>
    </row>
    <row r="12" spans="1:15" ht="23.25" customHeight="1">
      <c r="A12" s="111" t="s">
        <v>55</v>
      </c>
      <c r="B12" s="212">
        <f aca="true" t="shared" si="0" ref="B12:N12">SUM(B6:B11)</f>
        <v>337400</v>
      </c>
      <c r="C12" s="213">
        <f t="shared" si="0"/>
        <v>300</v>
      </c>
      <c r="D12" s="213">
        <f t="shared" si="0"/>
        <v>239000</v>
      </c>
      <c r="E12" s="213">
        <f t="shared" si="0"/>
        <v>4032000</v>
      </c>
      <c r="F12" s="213">
        <f t="shared" si="0"/>
        <v>10000</v>
      </c>
      <c r="G12" s="213">
        <f t="shared" si="0"/>
        <v>0</v>
      </c>
      <c r="H12" s="214">
        <f t="shared" si="0"/>
        <v>0</v>
      </c>
      <c r="I12" s="212">
        <f t="shared" si="0"/>
        <v>347400</v>
      </c>
      <c r="J12" s="213">
        <f t="shared" si="0"/>
        <v>300</v>
      </c>
      <c r="K12" s="213">
        <f t="shared" si="0"/>
        <v>228600</v>
      </c>
      <c r="L12" s="213">
        <f t="shared" si="0"/>
        <v>4032000</v>
      </c>
      <c r="M12" s="213">
        <f t="shared" si="0"/>
        <v>10000</v>
      </c>
      <c r="N12" s="213">
        <f t="shared" si="0"/>
        <v>0</v>
      </c>
      <c r="O12" s="215"/>
    </row>
    <row r="13" spans="1:15" ht="52.5" customHeight="1" thickBot="1">
      <c r="A13" s="211" t="s">
        <v>209</v>
      </c>
      <c r="B13" s="569">
        <f>SUM(B12:H12)</f>
        <v>4618700</v>
      </c>
      <c r="C13" s="570"/>
      <c r="D13" s="570"/>
      <c r="E13" s="570"/>
      <c r="F13" s="570"/>
      <c r="G13" s="570"/>
      <c r="H13" s="571"/>
      <c r="I13" s="569">
        <f>SUM(I12:O12)</f>
        <v>4618300</v>
      </c>
      <c r="J13" s="569"/>
      <c r="K13" s="569"/>
      <c r="L13" s="569"/>
      <c r="M13" s="569"/>
      <c r="N13" s="569"/>
      <c r="O13" s="572"/>
    </row>
    <row r="14" spans="1:15" ht="12.75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</row>
    <row r="15" spans="1:15" ht="12.75">
      <c r="A15" s="96" t="s">
        <v>56</v>
      </c>
      <c r="B15" s="97"/>
      <c r="C15" s="97"/>
      <c r="D15" s="97"/>
      <c r="E15" s="97"/>
      <c r="F15" s="97"/>
      <c r="G15" s="97"/>
      <c r="H15" s="97"/>
      <c r="I15" s="95"/>
      <c r="J15" s="95"/>
      <c r="K15" s="95"/>
      <c r="L15" s="95"/>
      <c r="M15" s="95"/>
      <c r="N15" s="95"/>
      <c r="O15" s="95"/>
    </row>
    <row r="16" spans="1:15" ht="12.75">
      <c r="A16" s="98" t="s">
        <v>210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</row>
    <row r="17" spans="1:15" ht="12.75">
      <c r="A17" s="573" t="s">
        <v>60</v>
      </c>
      <c r="B17" s="574"/>
      <c r="C17" s="574"/>
      <c r="D17" s="574"/>
      <c r="E17" s="574"/>
      <c r="F17" s="574"/>
      <c r="G17" s="574"/>
      <c r="H17" s="574"/>
      <c r="I17" s="574"/>
      <c r="J17" s="574"/>
      <c r="K17" s="574"/>
      <c r="L17" s="574"/>
      <c r="M17" s="574"/>
      <c r="N17" s="574"/>
      <c r="O17" s="574"/>
    </row>
    <row r="18" spans="1:15" ht="12.75">
      <c r="A18" s="122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</row>
    <row r="19" spans="1:15" ht="12.75">
      <c r="A19" s="122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</row>
    <row r="20" spans="1:15" ht="12.75">
      <c r="A20" s="43" t="s">
        <v>11</v>
      </c>
      <c r="B20" s="44"/>
      <c r="C20" s="45"/>
      <c r="E20" s="46" t="s">
        <v>12</v>
      </c>
      <c r="F20" s="46" t="s">
        <v>228</v>
      </c>
      <c r="G20" s="46"/>
      <c r="H20" s="46" t="s">
        <v>13</v>
      </c>
      <c r="I20" s="46"/>
      <c r="J20" s="45"/>
      <c r="K20" s="493" t="s">
        <v>77</v>
      </c>
      <c r="L20" s="493"/>
      <c r="M20" s="493"/>
      <c r="N20" s="45"/>
      <c r="O20" s="99"/>
    </row>
    <row r="21" spans="1:15" ht="12.75">
      <c r="A21" s="88"/>
      <c r="B21" s="44"/>
      <c r="C21" s="45"/>
      <c r="D21" s="575"/>
      <c r="E21" s="575"/>
      <c r="F21" s="575"/>
      <c r="G21" s="45"/>
      <c r="H21" s="45"/>
      <c r="I21" s="45"/>
      <c r="J21" s="45"/>
      <c r="K21" s="542"/>
      <c r="L21" s="542"/>
      <c r="M21" s="542"/>
      <c r="N21" s="45"/>
      <c r="O21" s="99"/>
    </row>
    <row r="22" spans="1:13" ht="12.75">
      <c r="A22" s="90" t="s">
        <v>31</v>
      </c>
      <c r="B22" s="91"/>
      <c r="C22" s="91"/>
      <c r="D22" s="91"/>
      <c r="E22" s="91"/>
      <c r="F22" s="91"/>
      <c r="G22" s="91"/>
      <c r="H22" s="91"/>
      <c r="I22" s="91"/>
      <c r="J22" s="91"/>
      <c r="K22" s="551"/>
      <c r="L22" s="551"/>
      <c r="M22" s="551"/>
    </row>
    <row r="23" spans="11:13" ht="12.75">
      <c r="K23" s="552" t="s">
        <v>76</v>
      </c>
      <c r="L23" s="552"/>
      <c r="M23" s="552"/>
    </row>
  </sheetData>
  <sheetProtection/>
  <mergeCells count="26">
    <mergeCell ref="J4:J5"/>
    <mergeCell ref="E4:E5"/>
    <mergeCell ref="F4:F5"/>
    <mergeCell ref="G4:G5"/>
    <mergeCell ref="N4:N5"/>
    <mergeCell ref="I4:I5"/>
    <mergeCell ref="O4:O5"/>
    <mergeCell ref="B13:H13"/>
    <mergeCell ref="I13:O13"/>
    <mergeCell ref="A17:O17"/>
    <mergeCell ref="D21:F21"/>
    <mergeCell ref="K4:K5"/>
    <mergeCell ref="L4:L5"/>
    <mergeCell ref="M4:M5"/>
    <mergeCell ref="K20:M20"/>
    <mergeCell ref="K21:M21"/>
    <mergeCell ref="K22:M22"/>
    <mergeCell ref="K23:M23"/>
    <mergeCell ref="M1:O1"/>
    <mergeCell ref="A2:O2"/>
    <mergeCell ref="B3:H3"/>
    <mergeCell ref="I3:O3"/>
    <mergeCell ref="B4:B5"/>
    <mergeCell ref="C4:C5"/>
    <mergeCell ref="D4:D5"/>
    <mergeCell ref="H4:H5"/>
  </mergeCells>
  <printOptions/>
  <pageMargins left="0.7" right="0.7" top="0.75" bottom="0.75" header="0.3" footer="0.3"/>
  <pageSetup fitToHeight="1" fitToWidth="1" horizontalDpi="600" verticalDpi="600" orientation="landscape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7"/>
  <sheetViews>
    <sheetView zoomScalePageLayoutView="0" workbookViewId="0" topLeftCell="A1">
      <selection activeCell="A1" sqref="A1:M29"/>
    </sheetView>
  </sheetViews>
  <sheetFormatPr defaultColWidth="9.140625" defaultRowHeight="12.75"/>
  <cols>
    <col min="8" max="10" width="14.140625" style="0" customWidth="1"/>
    <col min="11" max="11" width="17.00390625" style="0" customWidth="1"/>
    <col min="12" max="12" width="21.140625" style="0" customWidth="1"/>
  </cols>
  <sheetData>
    <row r="2" spans="2:12" ht="12.75">
      <c r="B2" s="584" t="s">
        <v>212</v>
      </c>
      <c r="C2" s="584"/>
      <c r="D2" s="584"/>
      <c r="E2" s="584"/>
      <c r="F2" s="584"/>
      <c r="G2" s="584"/>
      <c r="H2" s="584"/>
      <c r="I2" s="584"/>
      <c r="J2" s="584"/>
      <c r="K2" s="584"/>
      <c r="L2" s="584"/>
    </row>
    <row r="3" spans="2:12" ht="12.75"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</row>
    <row r="4" spans="2:12" ht="12.75">
      <c r="B4" s="584"/>
      <c r="C4" s="584"/>
      <c r="D4" s="584"/>
      <c r="E4" s="584"/>
      <c r="F4" s="584"/>
      <c r="G4" s="584"/>
      <c r="H4" s="584"/>
      <c r="I4" s="584"/>
      <c r="J4" s="584"/>
      <c r="K4" s="584"/>
      <c r="L4" s="584"/>
    </row>
    <row r="5" spans="2:12" ht="18">
      <c r="B5" s="585" t="s">
        <v>224</v>
      </c>
      <c r="C5" s="585"/>
      <c r="D5" s="585"/>
      <c r="E5" s="585"/>
      <c r="F5" s="585"/>
      <c r="G5" s="585"/>
      <c r="H5" s="585"/>
      <c r="I5" s="585"/>
      <c r="J5" s="585"/>
      <c r="K5" s="585"/>
      <c r="L5" s="585"/>
    </row>
    <row r="9" spans="2:12" ht="25.5">
      <c r="B9" s="582"/>
      <c r="C9" s="582"/>
      <c r="D9" s="582"/>
      <c r="E9" s="582"/>
      <c r="F9" s="582"/>
      <c r="G9" s="582"/>
      <c r="H9" s="186" t="s">
        <v>200</v>
      </c>
      <c r="I9" s="264" t="s">
        <v>141</v>
      </c>
      <c r="J9" s="186" t="s">
        <v>140</v>
      </c>
      <c r="K9" s="186" t="s">
        <v>194</v>
      </c>
      <c r="L9" s="186" t="s">
        <v>213</v>
      </c>
    </row>
    <row r="10" spans="2:12" ht="12.75">
      <c r="B10" s="580" t="s">
        <v>112</v>
      </c>
      <c r="C10" s="580"/>
      <c r="D10" s="580"/>
      <c r="E10" s="580"/>
      <c r="F10" s="580"/>
      <c r="G10" s="580"/>
      <c r="H10" s="187">
        <f>SUM(H11:H12)</f>
        <v>4440407</v>
      </c>
      <c r="I10" s="187">
        <f>SUM(I11:I12)</f>
        <v>503000</v>
      </c>
      <c r="J10" s="187">
        <f>H10+I10</f>
        <v>4943407</v>
      </c>
      <c r="K10" s="187">
        <f>SUM(K11:K12)</f>
        <v>4618700</v>
      </c>
      <c r="L10" s="187">
        <f>SUM(L11:L12)</f>
        <v>4618300</v>
      </c>
    </row>
    <row r="11" spans="1:12" ht="12.75">
      <c r="A11">
        <v>6</v>
      </c>
      <c r="B11" s="583" t="s">
        <v>113</v>
      </c>
      <c r="C11" s="583"/>
      <c r="D11" s="583"/>
      <c r="E11" s="583"/>
      <c r="F11" s="583"/>
      <c r="G11" s="583"/>
      <c r="H11" s="188">
        <f>'[2]JLP(R)FP-Ril 4.razina '!B16-'[2]JLP(R)FP-Ril 4.razina '!B15</f>
        <v>4440407</v>
      </c>
      <c r="I11" s="188">
        <f>'JLP(R)FP-Ril 4.razina '!C16</f>
        <v>503000</v>
      </c>
      <c r="J11" s="188">
        <f>'JLP(R)FP-Ril 4.razina '!D16-'JLP(R)FP-Ril 4.razina '!D15</f>
        <v>4943407</v>
      </c>
      <c r="K11" s="188">
        <f>'[2]JLP(R)FP-Ril 4.razina '!C16</f>
        <v>4618700</v>
      </c>
      <c r="L11" s="188">
        <f>'[2]JLP(R)FP-Ril 4.razina '!D16</f>
        <v>4618300</v>
      </c>
    </row>
    <row r="12" spans="1:12" ht="12.75">
      <c r="A12">
        <v>7</v>
      </c>
      <c r="B12" s="583" t="s">
        <v>114</v>
      </c>
      <c r="C12" s="583"/>
      <c r="D12" s="583"/>
      <c r="E12" s="583"/>
      <c r="F12" s="583"/>
      <c r="G12" s="583"/>
      <c r="H12" s="189">
        <v>0</v>
      </c>
      <c r="I12" s="189">
        <v>0</v>
      </c>
      <c r="J12" s="189">
        <v>0</v>
      </c>
      <c r="K12" s="189">
        <v>0</v>
      </c>
      <c r="L12" s="189">
        <v>0</v>
      </c>
    </row>
    <row r="13" spans="2:12" ht="12.75">
      <c r="B13" s="580" t="s">
        <v>115</v>
      </c>
      <c r="C13" s="580"/>
      <c r="D13" s="580"/>
      <c r="E13" s="580"/>
      <c r="F13" s="580"/>
      <c r="G13" s="580"/>
      <c r="H13" s="187">
        <f>SUM(H14:H15)</f>
        <v>4590407</v>
      </c>
      <c r="I13" s="187">
        <f>SUM(I14:I15)</f>
        <v>503000</v>
      </c>
      <c r="J13" s="187">
        <f>SUM(J14:J15)</f>
        <v>5093407</v>
      </c>
      <c r="K13" s="187">
        <f>SUM(K14:K15)</f>
        <v>4618700</v>
      </c>
      <c r="L13" s="187">
        <f>SUM(L14:L15)</f>
        <v>4540007</v>
      </c>
    </row>
    <row r="14" spans="1:12" ht="12.75">
      <c r="A14">
        <v>3</v>
      </c>
      <c r="B14" s="583" t="s">
        <v>116</v>
      </c>
      <c r="C14" s="583"/>
      <c r="D14" s="583"/>
      <c r="E14" s="583"/>
      <c r="F14" s="583"/>
      <c r="G14" s="583"/>
      <c r="H14" s="188">
        <f>'[2]JLP(R)FP-Ril 4.razina '!C34</f>
        <v>4273507</v>
      </c>
      <c r="I14" s="188">
        <f>'JLP(R)FP-Ril 4.razina '!E40+'JLP(R)FP-Ril 4.razina '!G40+'JLP(R)FP-Ril 4.razina '!I40+'JLP(R)FP-Ril 4.razina '!K40+'JLP(R)FP-Ril 4.razina '!M40+'JLP(R)FP-Ril 4.razina '!P40</f>
        <v>542700</v>
      </c>
      <c r="J14" s="188">
        <f>'JLP(R)FP-Ril 4.razina '!S40</f>
        <v>4816207</v>
      </c>
      <c r="K14" s="188">
        <f>'[2]JLP(R)FP-Ril 4.razina '!M34</f>
        <v>4441800</v>
      </c>
      <c r="L14" s="188">
        <f>'[1]JLP(R)FP-Ril 4.razina '!O34</f>
        <v>4363107</v>
      </c>
    </row>
    <row r="15" spans="1:13" ht="12.75">
      <c r="A15">
        <v>4</v>
      </c>
      <c r="B15" s="583" t="s">
        <v>117</v>
      </c>
      <c r="C15" s="583"/>
      <c r="D15" s="583"/>
      <c r="E15" s="583"/>
      <c r="F15" s="583"/>
      <c r="G15" s="583"/>
      <c r="H15" s="188">
        <f>'[2]JLP(R)FP-Ril 4.razina '!C78</f>
        <v>316900</v>
      </c>
      <c r="I15" s="188">
        <f>'JLP(R)FP-Ril 4.razina '!E83+'JLP(R)FP-Ril 4.razina '!G83+'JLP(R)FP-Ril 4.razina '!I83+'JLP(R)FP-Ril 4.razina '!K83+'JLP(R)FP-Ril 4.razina '!M83+'JLP(R)FP-Ril 4.razina '!P83</f>
        <v>-39700</v>
      </c>
      <c r="J15" s="188">
        <f>'JLP(R)FP-Ril 4.razina '!S84</f>
        <v>277200</v>
      </c>
      <c r="K15" s="188">
        <f>'[1]JLP(R)FP-Ril 4.razina '!M78</f>
        <v>176900</v>
      </c>
      <c r="L15" s="188">
        <f>'[1]JLP(R)FP-Ril 4.razina '!O78</f>
        <v>176900</v>
      </c>
      <c r="M15" s="99"/>
    </row>
    <row r="16" spans="2:12" ht="12.75">
      <c r="B16" s="583" t="s">
        <v>118</v>
      </c>
      <c r="C16" s="583"/>
      <c r="D16" s="583"/>
      <c r="E16" s="583"/>
      <c r="F16" s="583"/>
      <c r="G16" s="583"/>
      <c r="H16" s="188">
        <f>H10-H13</f>
        <v>-150000</v>
      </c>
      <c r="I16" s="188">
        <f>I10-I13</f>
        <v>0</v>
      </c>
      <c r="J16" s="188">
        <f>J10-J13</f>
        <v>-150000</v>
      </c>
      <c r="K16" s="188">
        <v>0</v>
      </c>
      <c r="L16" s="189">
        <v>0</v>
      </c>
    </row>
    <row r="17" spans="2:7" ht="12.75">
      <c r="B17" s="586"/>
      <c r="C17" s="586"/>
      <c r="D17" s="586"/>
      <c r="E17" s="586"/>
      <c r="F17" s="586"/>
      <c r="G17" s="586"/>
    </row>
    <row r="18" spans="2:12" ht="25.5">
      <c r="B18" s="581"/>
      <c r="C18" s="581"/>
      <c r="D18" s="581"/>
      <c r="E18" s="581"/>
      <c r="F18" s="581"/>
      <c r="G18" s="581"/>
      <c r="H18" s="186" t="s">
        <v>200</v>
      </c>
      <c r="I18" s="186"/>
      <c r="J18" s="186"/>
      <c r="K18" s="186" t="s">
        <v>194</v>
      </c>
      <c r="L18" s="186" t="s">
        <v>213</v>
      </c>
    </row>
    <row r="19" spans="2:12" ht="12.75">
      <c r="B19" s="583" t="s">
        <v>139</v>
      </c>
      <c r="C19" s="583"/>
      <c r="D19" s="583"/>
      <c r="E19" s="583"/>
      <c r="F19" s="583"/>
      <c r="G19" s="583"/>
      <c r="H19" s="412">
        <v>150000</v>
      </c>
      <c r="I19" s="412"/>
      <c r="J19" s="412">
        <f>J20</f>
        <v>150000</v>
      </c>
      <c r="K19" s="412">
        <v>0</v>
      </c>
      <c r="L19" s="247">
        <v>0</v>
      </c>
    </row>
    <row r="20" spans="2:12" ht="29.25" customHeight="1">
      <c r="B20" s="587" t="s">
        <v>195</v>
      </c>
      <c r="C20" s="588"/>
      <c r="D20" s="588"/>
      <c r="E20" s="588"/>
      <c r="F20" s="588"/>
      <c r="G20" s="589"/>
      <c r="H20" s="188">
        <v>150000</v>
      </c>
      <c r="I20" s="188"/>
      <c r="J20" s="188">
        <v>150000</v>
      </c>
      <c r="K20" s="188">
        <v>0</v>
      </c>
      <c r="L20" s="189">
        <v>0</v>
      </c>
    </row>
    <row r="21" spans="2:7" ht="12.75">
      <c r="B21" s="586"/>
      <c r="C21" s="586"/>
      <c r="D21" s="586"/>
      <c r="E21" s="586"/>
      <c r="F21" s="586"/>
      <c r="G21" s="586"/>
    </row>
    <row r="22" spans="2:12" ht="25.5">
      <c r="B22" s="581"/>
      <c r="C22" s="581"/>
      <c r="D22" s="581"/>
      <c r="E22" s="581"/>
      <c r="F22" s="581"/>
      <c r="G22" s="581"/>
      <c r="H22" s="186" t="s">
        <v>200</v>
      </c>
      <c r="I22" s="186"/>
      <c r="J22" s="186"/>
      <c r="K22" s="186" t="s">
        <v>194</v>
      </c>
      <c r="L22" s="186" t="s">
        <v>213</v>
      </c>
    </row>
    <row r="23" spans="2:12" ht="12.75">
      <c r="B23" s="583" t="s">
        <v>119</v>
      </c>
      <c r="C23" s="583"/>
      <c r="D23" s="583"/>
      <c r="E23" s="583"/>
      <c r="F23" s="583"/>
      <c r="G23" s="583"/>
      <c r="H23" s="189">
        <v>0</v>
      </c>
      <c r="I23" s="189"/>
      <c r="J23" s="189"/>
      <c r="K23" s="189">
        <v>0</v>
      </c>
      <c r="L23" s="189">
        <v>0</v>
      </c>
    </row>
    <row r="24" spans="2:12" ht="12.75">
      <c r="B24" s="583" t="s">
        <v>120</v>
      </c>
      <c r="C24" s="583"/>
      <c r="D24" s="583"/>
      <c r="E24" s="583"/>
      <c r="F24" s="583"/>
      <c r="G24" s="583"/>
      <c r="H24" s="189">
        <v>0</v>
      </c>
      <c r="I24" s="189"/>
      <c r="J24" s="189"/>
      <c r="K24" s="189">
        <v>0</v>
      </c>
      <c r="L24" s="189">
        <v>0</v>
      </c>
    </row>
    <row r="25" spans="2:12" ht="12.75">
      <c r="B25" s="583" t="s">
        <v>121</v>
      </c>
      <c r="C25" s="583"/>
      <c r="D25" s="583"/>
      <c r="E25" s="583"/>
      <c r="F25" s="583"/>
      <c r="G25" s="583"/>
      <c r="H25" s="189"/>
      <c r="I25" s="189"/>
      <c r="J25" s="189"/>
      <c r="K25" s="189"/>
      <c r="L25" s="189"/>
    </row>
    <row r="26" spans="2:12" ht="12.75">
      <c r="B26" s="581"/>
      <c r="C26" s="581"/>
      <c r="D26" s="581"/>
      <c r="E26" s="581"/>
      <c r="F26" s="581"/>
      <c r="G26" s="581"/>
      <c r="H26" s="189"/>
      <c r="I26" s="189"/>
      <c r="J26" s="189"/>
      <c r="K26" s="189"/>
      <c r="L26" s="189"/>
    </row>
    <row r="27" spans="2:12" ht="12.75">
      <c r="B27" s="583" t="s">
        <v>122</v>
      </c>
      <c r="C27" s="583"/>
      <c r="D27" s="583"/>
      <c r="E27" s="583"/>
      <c r="F27" s="583"/>
      <c r="G27" s="583"/>
      <c r="H27" s="189">
        <f>SUM(H23:H24)</f>
        <v>0</v>
      </c>
      <c r="I27" s="189"/>
      <c r="J27" s="189"/>
      <c r="K27" s="189">
        <f>SUM(K23:K24)</f>
        <v>0</v>
      </c>
      <c r="L27" s="189">
        <f>SUM(L23:L24)</f>
        <v>0</v>
      </c>
    </row>
  </sheetData>
  <sheetProtection/>
  <mergeCells count="21">
    <mergeCell ref="B19:G19"/>
    <mergeCell ref="B14:G14"/>
    <mergeCell ref="B25:G25"/>
    <mergeCell ref="B13:G13"/>
    <mergeCell ref="B15:G15"/>
    <mergeCell ref="B16:G16"/>
    <mergeCell ref="B27:G27"/>
    <mergeCell ref="B20:G20"/>
    <mergeCell ref="B21:G21"/>
    <mergeCell ref="B22:G22"/>
    <mergeCell ref="B23:G23"/>
    <mergeCell ref="B10:G10"/>
    <mergeCell ref="B26:G26"/>
    <mergeCell ref="B9:G9"/>
    <mergeCell ref="B24:G24"/>
    <mergeCell ref="B12:G12"/>
    <mergeCell ref="B2:L4"/>
    <mergeCell ref="B11:G11"/>
    <mergeCell ref="B18:G18"/>
    <mergeCell ref="B5:L5"/>
    <mergeCell ref="B17:G17"/>
  </mergeCells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8"/>
  <sheetViews>
    <sheetView zoomScalePageLayoutView="0" workbookViewId="0" topLeftCell="A25">
      <selection activeCell="E51" sqref="E51"/>
    </sheetView>
  </sheetViews>
  <sheetFormatPr defaultColWidth="9.140625" defaultRowHeight="12.75"/>
  <cols>
    <col min="1" max="1" width="57.00390625" style="0" customWidth="1"/>
    <col min="3" max="3" width="17.00390625" style="0" customWidth="1"/>
    <col min="4" max="4" width="15.140625" style="0" customWidth="1"/>
    <col min="5" max="5" width="16.00390625" style="0" customWidth="1"/>
  </cols>
  <sheetData>
    <row r="2" spans="1:5" ht="18">
      <c r="A2" s="590" t="s">
        <v>223</v>
      </c>
      <c r="B2" s="590"/>
      <c r="C2" s="590"/>
      <c r="D2" s="590"/>
      <c r="E2" s="590"/>
    </row>
    <row r="3" spans="1:5" ht="12.75">
      <c r="A3" s="281"/>
      <c r="B3" s="281"/>
      <c r="C3" s="281"/>
      <c r="D3" s="281"/>
      <c r="E3" s="282" t="s">
        <v>225</v>
      </c>
    </row>
    <row r="4" spans="1:5" ht="13.5" thickBot="1">
      <c r="A4" s="281"/>
      <c r="B4" s="281"/>
      <c r="C4" s="281"/>
      <c r="D4" s="281"/>
      <c r="E4" s="281"/>
    </row>
    <row r="5" spans="1:5" ht="46.5" customHeight="1" thickBot="1">
      <c r="A5" s="283" t="s">
        <v>150</v>
      </c>
      <c r="B5" s="284" t="s">
        <v>151</v>
      </c>
      <c r="C5" s="285" t="s">
        <v>214</v>
      </c>
      <c r="D5" s="284" t="s">
        <v>152</v>
      </c>
      <c r="E5" s="286" t="s">
        <v>215</v>
      </c>
    </row>
    <row r="6" spans="1:5" ht="15" thickTop="1">
      <c r="A6" s="287" t="s">
        <v>153</v>
      </c>
      <c r="B6" s="288" t="s">
        <v>154</v>
      </c>
      <c r="C6" s="289">
        <v>0</v>
      </c>
      <c r="D6" s="290">
        <v>0</v>
      </c>
      <c r="E6" s="291">
        <f>C6+D6</f>
        <v>0</v>
      </c>
    </row>
    <row r="7" spans="1:5" ht="14.25">
      <c r="A7" s="292" t="s">
        <v>155</v>
      </c>
      <c r="B7" s="293" t="s">
        <v>156</v>
      </c>
      <c r="C7" s="294">
        <v>0</v>
      </c>
      <c r="D7" s="295">
        <v>0</v>
      </c>
      <c r="E7" s="295">
        <f>C7+D7</f>
        <v>0</v>
      </c>
    </row>
    <row r="8" spans="1:5" ht="14.25">
      <c r="A8" s="292" t="s">
        <v>157</v>
      </c>
      <c r="B8" s="293" t="s">
        <v>158</v>
      </c>
      <c r="C8" s="294">
        <f>'JLP(R)FP-Ril 4.razina '!B10</f>
        <v>3858707</v>
      </c>
      <c r="D8" s="295">
        <f>'JLP(R)FP-Ril 4.razina '!C10</f>
        <v>480000</v>
      </c>
      <c r="E8" s="295">
        <f>C8+D8</f>
        <v>4338707</v>
      </c>
    </row>
    <row r="9" spans="1:5" ht="14.25">
      <c r="A9" s="292" t="s">
        <v>159</v>
      </c>
      <c r="B9" s="293" t="s">
        <v>158</v>
      </c>
      <c r="C9" s="294">
        <f>'JLP(R)FP-Ril 4.razina '!B14</f>
        <v>10000</v>
      </c>
      <c r="D9" s="295">
        <v>0</v>
      </c>
      <c r="E9" s="295">
        <f aca="true" t="shared" si="0" ref="E9:E16">C9+D9</f>
        <v>10000</v>
      </c>
    </row>
    <row r="10" spans="1:5" ht="14.25">
      <c r="A10" s="292" t="s">
        <v>160</v>
      </c>
      <c r="B10" s="293" t="s">
        <v>158</v>
      </c>
      <c r="C10" s="294">
        <v>0</v>
      </c>
      <c r="D10" s="295">
        <v>0</v>
      </c>
      <c r="E10" s="295">
        <f t="shared" si="0"/>
        <v>0</v>
      </c>
    </row>
    <row r="11" spans="1:5" ht="14.25">
      <c r="A11" s="292" t="s">
        <v>161</v>
      </c>
      <c r="B11" s="293" t="s">
        <v>162</v>
      </c>
      <c r="C11" s="294">
        <v>0</v>
      </c>
      <c r="D11" s="295">
        <v>0</v>
      </c>
      <c r="E11" s="295">
        <f t="shared" si="0"/>
        <v>0</v>
      </c>
    </row>
    <row r="12" spans="1:5" ht="15">
      <c r="A12" s="296" t="s">
        <v>163</v>
      </c>
      <c r="B12" s="297">
        <v>641</v>
      </c>
      <c r="C12" s="298">
        <f>'JLP(R)FP-Ril 4.razina '!B11</f>
        <v>300</v>
      </c>
      <c r="D12" s="298">
        <v>0</v>
      </c>
      <c r="E12" s="298">
        <f t="shared" si="0"/>
        <v>300</v>
      </c>
    </row>
    <row r="13" spans="1:5" ht="15">
      <c r="A13" s="299" t="s">
        <v>164</v>
      </c>
      <c r="B13" s="300">
        <v>652</v>
      </c>
      <c r="C13" s="301">
        <f>'JLP(R)FP-Ril 4.razina '!B12</f>
        <v>239000</v>
      </c>
      <c r="D13" s="301">
        <v>0</v>
      </c>
      <c r="E13" s="298">
        <f t="shared" si="0"/>
        <v>239000</v>
      </c>
    </row>
    <row r="14" spans="1:5" ht="15">
      <c r="A14" s="299" t="s">
        <v>165</v>
      </c>
      <c r="B14" s="300">
        <v>661</v>
      </c>
      <c r="C14" s="301">
        <v>0</v>
      </c>
      <c r="D14" s="301">
        <v>0</v>
      </c>
      <c r="E14" s="298">
        <f t="shared" si="0"/>
        <v>0</v>
      </c>
    </row>
    <row r="15" spans="1:5" ht="15">
      <c r="A15" s="299" t="s">
        <v>166</v>
      </c>
      <c r="B15" s="300">
        <v>663</v>
      </c>
      <c r="C15" s="301">
        <f>'JLP(R)FP-Ril 4.razina '!B13</f>
        <v>15000</v>
      </c>
      <c r="D15" s="301">
        <f>'JLP(R)FP-Ril 4.razina '!C13</f>
        <v>8000</v>
      </c>
      <c r="E15" s="298">
        <f t="shared" si="0"/>
        <v>23000</v>
      </c>
    </row>
    <row r="16" spans="1:5" ht="15.75">
      <c r="A16" s="302" t="s">
        <v>167</v>
      </c>
      <c r="B16" s="303">
        <v>671</v>
      </c>
      <c r="C16" s="304">
        <f>'JLP(R)FP-Ril 4.razina '!B9</f>
        <v>317400</v>
      </c>
      <c r="D16" s="305">
        <v>15000</v>
      </c>
      <c r="E16" s="306">
        <f t="shared" si="0"/>
        <v>332400</v>
      </c>
    </row>
    <row r="17" spans="1:5" ht="14.25">
      <c r="A17" s="307" t="s">
        <v>168</v>
      </c>
      <c r="B17" s="308">
        <v>67</v>
      </c>
      <c r="C17" s="309">
        <f>SUM(C16:C16)</f>
        <v>317400</v>
      </c>
      <c r="D17" s="301">
        <v>0</v>
      </c>
      <c r="E17" s="298">
        <f>SUM(E16:E16)</f>
        <v>332400</v>
      </c>
    </row>
    <row r="18" spans="1:5" ht="15.75" thickBot="1">
      <c r="A18" s="310" t="s">
        <v>169</v>
      </c>
      <c r="B18" s="311">
        <v>6</v>
      </c>
      <c r="C18" s="312">
        <f>SUM(C7:C16)</f>
        <v>4440407</v>
      </c>
      <c r="D18" s="312">
        <f>SUM(D7:D16)</f>
        <v>503000</v>
      </c>
      <c r="E18" s="312">
        <f>SUM(E6:E16)</f>
        <v>4943407</v>
      </c>
    </row>
    <row r="19" spans="1:5" ht="16.5" thickBot="1" thickTop="1">
      <c r="A19" s="313" t="s">
        <v>170</v>
      </c>
      <c r="B19" s="314"/>
      <c r="C19" s="315">
        <f>C18</f>
        <v>4440407</v>
      </c>
      <c r="D19" s="315">
        <f>D18</f>
        <v>503000</v>
      </c>
      <c r="E19" s="315">
        <f>E18</f>
        <v>4943407</v>
      </c>
    </row>
    <row r="20" spans="1:5" ht="27.75" customHeight="1">
      <c r="A20" s="316" t="s">
        <v>171</v>
      </c>
      <c r="B20" s="317"/>
      <c r="C20" s="318">
        <f>'JLP(R)FP-Ril 4.razina '!B15</f>
        <v>150000</v>
      </c>
      <c r="D20" s="319"/>
      <c r="E20" s="320">
        <f>SUM(C20:D20)</f>
        <v>150000</v>
      </c>
    </row>
    <row r="21" spans="1:5" ht="30" customHeight="1" thickBot="1">
      <c r="A21" s="321" t="s">
        <v>172</v>
      </c>
      <c r="B21" s="322"/>
      <c r="C21" s="323">
        <f>C19+C20</f>
        <v>4590407</v>
      </c>
      <c r="D21" s="324">
        <v>0</v>
      </c>
      <c r="E21" s="323">
        <f>E19+E20</f>
        <v>5093407</v>
      </c>
    </row>
    <row r="22" spans="1:5" ht="15.75" thickBot="1">
      <c r="A22" s="325"/>
      <c r="B22" s="326"/>
      <c r="C22" s="327"/>
      <c r="D22" s="327"/>
      <c r="E22" s="327"/>
    </row>
    <row r="23" spans="1:5" ht="27" thickBot="1">
      <c r="A23" s="328" t="s">
        <v>173</v>
      </c>
      <c r="B23" s="329" t="s">
        <v>151</v>
      </c>
      <c r="C23" s="330" t="s">
        <v>214</v>
      </c>
      <c r="D23" s="329" t="s">
        <v>152</v>
      </c>
      <c r="E23" s="331" t="s">
        <v>215</v>
      </c>
    </row>
    <row r="24" spans="1:5" ht="17.25" thickBot="1" thickTop="1">
      <c r="A24" s="332" t="s">
        <v>174</v>
      </c>
      <c r="B24" s="333">
        <v>3</v>
      </c>
      <c r="C24" s="334">
        <f>C25+C29+C35</f>
        <v>4273507</v>
      </c>
      <c r="D24" s="334">
        <f>D29+D35+D25</f>
        <v>542700</v>
      </c>
      <c r="E24" s="335">
        <f>E25+E29+E35</f>
        <v>4816207</v>
      </c>
    </row>
    <row r="25" spans="1:5" ht="16.5" thickBot="1" thickTop="1">
      <c r="A25" s="336" t="s">
        <v>175</v>
      </c>
      <c r="B25" s="337">
        <v>31</v>
      </c>
      <c r="C25" s="338">
        <f>SUM(C26:C28)</f>
        <v>3491707</v>
      </c>
      <c r="D25" s="338">
        <f>SUM(D26:D28)</f>
        <v>230000</v>
      </c>
      <c r="E25" s="339">
        <f>SUM(E26:E28)</f>
        <v>3721707</v>
      </c>
    </row>
    <row r="26" spans="1:5" ht="15" thickTop="1">
      <c r="A26" s="340" t="s">
        <v>176</v>
      </c>
      <c r="B26" s="341">
        <v>311</v>
      </c>
      <c r="C26" s="342">
        <f>'JLP(R)FP-Ril 4.razina '!C43</f>
        <v>2900000</v>
      </c>
      <c r="D26" s="343">
        <f>'JLP(R)FP-Ril 4.razina '!E42</f>
        <v>100000</v>
      </c>
      <c r="E26" s="344">
        <f>C26+D26</f>
        <v>3000000</v>
      </c>
    </row>
    <row r="27" spans="1:5" ht="14.25">
      <c r="A27" s="345" t="s">
        <v>23</v>
      </c>
      <c r="B27" s="346">
        <v>312</v>
      </c>
      <c r="C27" s="347">
        <f>'JLP(R)FP-Ril'!C49</f>
        <v>100000</v>
      </c>
      <c r="D27" s="348">
        <f>'JLP(R)FP-Ril 4.razina '!E44</f>
        <v>100000</v>
      </c>
      <c r="E27" s="344">
        <f>C27+D27</f>
        <v>200000</v>
      </c>
    </row>
    <row r="28" spans="1:5" ht="14.25">
      <c r="A28" s="345" t="s">
        <v>33</v>
      </c>
      <c r="B28" s="346">
        <v>313</v>
      </c>
      <c r="C28" s="347">
        <f>'JLP(R)FP-Ril'!C50</f>
        <v>491707</v>
      </c>
      <c r="D28" s="348">
        <f>'JLP(R)FP-Ril 4.razina '!E46</f>
        <v>30000</v>
      </c>
      <c r="E28" s="344">
        <f>C28+D28</f>
        <v>521707</v>
      </c>
    </row>
    <row r="29" spans="1:5" ht="15.75" thickBot="1">
      <c r="A29" s="349" t="s">
        <v>24</v>
      </c>
      <c r="B29" s="350">
        <v>32</v>
      </c>
      <c r="C29" s="351">
        <f>SUM(C30:C34)</f>
        <v>775800</v>
      </c>
      <c r="D29" s="351">
        <f>SUM(D30:D34)</f>
        <v>298800</v>
      </c>
      <c r="E29" s="352">
        <f>SUM(E30:E34)</f>
        <v>1074600</v>
      </c>
    </row>
    <row r="30" spans="1:5" ht="15" thickTop="1">
      <c r="A30" s="340" t="s">
        <v>73</v>
      </c>
      <c r="B30" s="353">
        <v>321</v>
      </c>
      <c r="C30" s="344">
        <f>'JLP(R)FP-Ril'!C52</f>
        <v>380000</v>
      </c>
      <c r="D30" s="343">
        <f>'JLP(R)FP-Ril 4.razina '!E49+'JLP(R)FP-Ril 4.razina '!G49+'JLP(R)FP-Ril 4.razina '!I49+'JLP(R)FP-Ril 4.razina '!K49+'JLP(R)FP-Ril 4.razina '!M49+'JLP(R)FP-Ril 4.razina '!P49</f>
        <v>173000</v>
      </c>
      <c r="E30" s="344">
        <f>C30+D30</f>
        <v>553000</v>
      </c>
    </row>
    <row r="31" spans="1:5" ht="14.25">
      <c r="A31" s="345" t="s">
        <v>177</v>
      </c>
      <c r="B31" s="354">
        <v>322</v>
      </c>
      <c r="C31" s="355">
        <f>'JLP(R)FP-Ril'!C53</f>
        <v>96000</v>
      </c>
      <c r="D31" s="343">
        <f>'JLP(R)FP-Ril 4.razina '!E54+'JLP(R)FP-Ril 4.razina '!G54+'JLP(R)FP-Ril 4.razina '!I54+'JLP(R)FP-Ril 4.razina '!K54+'JLP(R)FP-Ril 4.razina '!M54+'JLP(R)FP-Ril 4.razina '!P54</f>
        <v>28800</v>
      </c>
      <c r="E31" s="344">
        <f>C31+D31</f>
        <v>124800</v>
      </c>
    </row>
    <row r="32" spans="1:5" ht="14.25">
      <c r="A32" s="345" t="s">
        <v>178</v>
      </c>
      <c r="B32" s="354">
        <v>323</v>
      </c>
      <c r="C32" s="355">
        <f>'JLP(R)FP-Ril'!C54</f>
        <v>217800</v>
      </c>
      <c r="D32" s="348">
        <f>'JLP(R)FP-Ril 4.razina '!E61+'JLP(R)FP-Ril 4.razina '!G61+'JLP(R)FP-Ril 4.razina '!I61+'JLP(R)FP-Ril 4.razina '!K61+'JLP(R)FP-Ril 4.razina '!M61+'JLP(R)FP-Ril 4.razina '!P61</f>
        <v>90000</v>
      </c>
      <c r="E32" s="344">
        <f>C32+D32</f>
        <v>307800</v>
      </c>
    </row>
    <row r="33" spans="1:5" ht="14.25">
      <c r="A33" s="356" t="s">
        <v>179</v>
      </c>
      <c r="B33" s="354">
        <v>324</v>
      </c>
      <c r="C33" s="357">
        <f>'JLP(R)FP-Ril'!C55</f>
        <v>15000</v>
      </c>
      <c r="D33" s="343">
        <f>'JLP(R)FP-Ril 4.razina '!E72+'JLP(R)FP-Ril 4.razina '!G72+'JLP(R)FP-Ril 4.razina '!I72+'JLP(R)FP-Ril 4.razina '!K72+'JLP(R)FP-Ril 4.razina '!M72+'JLP(R)FP-Ril 4.razina '!P72</f>
        <v>15000</v>
      </c>
      <c r="E33" s="344">
        <f>C33+D33</f>
        <v>30000</v>
      </c>
    </row>
    <row r="34" spans="1:5" ht="14.25">
      <c r="A34" s="345" t="s">
        <v>180</v>
      </c>
      <c r="B34" s="354">
        <v>329</v>
      </c>
      <c r="C34" s="355">
        <f>'JLP(R)FP-Ril'!C56</f>
        <v>67000</v>
      </c>
      <c r="D34" s="343">
        <f>'JLP(R)FP-Ril 4.razina '!E73+'JLP(R)FP-Ril 4.razina '!G73+'JLP(R)FP-Ril 4.razina '!I73+'JLP(R)FP-Ril 4.razina '!K73+'JLP(R)FP-Ril 4.razina '!M73+'JLP(R)FP-Ril 4.razina '!P73</f>
        <v>-8000</v>
      </c>
      <c r="E34" s="344">
        <f>C34+D34</f>
        <v>59000</v>
      </c>
    </row>
    <row r="35" spans="1:5" ht="15.75" thickBot="1">
      <c r="A35" s="349" t="s">
        <v>5</v>
      </c>
      <c r="B35" s="350">
        <v>34</v>
      </c>
      <c r="C35" s="351">
        <f>C36</f>
        <v>6000</v>
      </c>
      <c r="D35" s="351">
        <f>D36</f>
        <v>13900</v>
      </c>
      <c r="E35" s="352">
        <f>E36</f>
        <v>19900</v>
      </c>
    </row>
    <row r="36" spans="1:5" ht="15" thickTop="1">
      <c r="A36" s="340" t="s">
        <v>181</v>
      </c>
      <c r="B36" s="358">
        <v>343</v>
      </c>
      <c r="C36" s="342">
        <f>'JLP(R)FP-Ril'!C58</f>
        <v>6000</v>
      </c>
      <c r="D36" s="343">
        <f>'JLP(R)FP-Ril 4.razina '!E80+'JLP(R)FP-Ril 4.razina '!G80+'JLP(R)FP-Ril 4.razina '!I80+'JLP(R)FP-Ril 4.razina '!K80+'JLP(R)FP-Ril 4.razina '!M80+'JLP(R)FP-Ril 4.razina '!P80</f>
        <v>13900</v>
      </c>
      <c r="E36" s="344">
        <f>C36+D36</f>
        <v>19900</v>
      </c>
    </row>
    <row r="37" spans="1:5" ht="16.5" thickBot="1">
      <c r="A37" s="359" t="s">
        <v>182</v>
      </c>
      <c r="B37" s="360">
        <v>4</v>
      </c>
      <c r="C37" s="361">
        <f>C38</f>
        <v>316900</v>
      </c>
      <c r="D37" s="361">
        <f>D38</f>
        <v>-39700</v>
      </c>
      <c r="E37" s="362">
        <f>E38</f>
        <v>277200</v>
      </c>
    </row>
    <row r="38" spans="1:5" ht="16.5" thickBot="1" thickTop="1">
      <c r="A38" s="349" t="s">
        <v>183</v>
      </c>
      <c r="B38" s="337">
        <v>42</v>
      </c>
      <c r="C38" s="338">
        <f>SUM(C39:C41)</f>
        <v>316900</v>
      </c>
      <c r="D38" s="338">
        <f>SUM(D39:D41)</f>
        <v>-39700</v>
      </c>
      <c r="E38" s="339">
        <f>SUM(E39:E41)</f>
        <v>277200</v>
      </c>
    </row>
    <row r="39" spans="1:5" ht="15" thickTop="1">
      <c r="A39" s="340" t="s">
        <v>184</v>
      </c>
      <c r="B39" s="353">
        <v>422</v>
      </c>
      <c r="C39" s="344">
        <f>'JLP(R)FP-Ril'!C63</f>
        <v>281900</v>
      </c>
      <c r="D39" s="343">
        <f>'JLP(R)FP-Ril 4.razina '!E85+'JLP(R)FP-Ril 4.razina '!G85+'JLP(R)FP-Ril 4.razina '!I85+'JLP(R)FP-Ril 4.razina '!K85+'JLP(R)FP-Ril 4.razina '!M85+'JLP(R)FP-Ril 4.razina '!P85</f>
        <v>-29700</v>
      </c>
      <c r="E39" s="344">
        <f>C39+D39</f>
        <v>252200</v>
      </c>
    </row>
    <row r="40" spans="1:5" ht="14.25">
      <c r="A40" s="345" t="s">
        <v>185</v>
      </c>
      <c r="B40" s="354">
        <v>424</v>
      </c>
      <c r="C40" s="355">
        <f>'JLP(R)FP-Ril'!C64</f>
        <v>13000</v>
      </c>
      <c r="D40" s="343">
        <f>'JLP(R)FP-Ril 4.razina '!E91+'JLP(R)FP-Ril 4.razina '!G91+'JLP(R)FP-Ril 4.razina '!I91+'JLP(R)FP-Ril 4.razina '!K91+'JLP(R)FP-Ril 4.razina '!M91+'JLP(R)FP-Ril 4.razina '!P91</f>
        <v>-5000</v>
      </c>
      <c r="E40" s="344">
        <f>C40+D40</f>
        <v>8000</v>
      </c>
    </row>
    <row r="41" spans="1:5" ht="14.25">
      <c r="A41" s="345" t="s">
        <v>186</v>
      </c>
      <c r="B41" s="354">
        <v>426</v>
      </c>
      <c r="C41" s="355">
        <f>'JLP(R)FP-Ril'!C65</f>
        <v>22000</v>
      </c>
      <c r="D41" s="343">
        <f>'JLP(R)FP-Ril 4.razina '!E93+'JLP(R)FP-Ril 4.razina '!G93+'JLP(R)FP-Ril 4.razina '!I93+'JLP(R)FP-Ril 4.razina '!K93+'JLP(R)FP-Ril 4.razina '!M93+'JLP(R)FP-Ril 4.razina '!P93</f>
        <v>-5000</v>
      </c>
      <c r="E41" s="344">
        <f>C41+D41</f>
        <v>17000</v>
      </c>
    </row>
    <row r="42" spans="1:5" ht="14.25">
      <c r="A42" s="345"/>
      <c r="B42" s="354"/>
      <c r="C42" s="347"/>
      <c r="D42" s="348"/>
      <c r="E42" s="355"/>
    </row>
    <row r="43" spans="1:5" ht="15" thickBot="1">
      <c r="A43" s="363"/>
      <c r="B43" s="364"/>
      <c r="C43" s="365"/>
      <c r="D43" s="366"/>
      <c r="E43" s="367"/>
    </row>
    <row r="44" spans="1:5" ht="24.75" customHeight="1" thickBot="1">
      <c r="A44" s="368" t="s">
        <v>187</v>
      </c>
      <c r="B44" s="369"/>
      <c r="C44" s="370">
        <f>C37+C24</f>
        <v>4590407</v>
      </c>
      <c r="D44" s="371">
        <f>D37+D24</f>
        <v>503000</v>
      </c>
      <c r="E44" s="370">
        <f>E37+E24</f>
        <v>5093407</v>
      </c>
    </row>
    <row r="46" spans="1:5" ht="12.75">
      <c r="A46" s="372" t="s">
        <v>188</v>
      </c>
      <c r="B46" s="373"/>
      <c r="C46" s="373"/>
      <c r="D46" s="373"/>
      <c r="E46" s="373"/>
    </row>
    <row r="47" spans="1:5" ht="20.25" customHeight="1">
      <c r="A47" s="591"/>
      <c r="B47" s="591"/>
      <c r="C47" s="591"/>
      <c r="D47" s="591"/>
      <c r="E47" s="591"/>
    </row>
    <row r="48" spans="1:5" ht="12.75">
      <c r="A48" s="592"/>
      <c r="B48" s="592"/>
      <c r="C48" s="592"/>
      <c r="D48" s="592"/>
      <c r="E48" s="592"/>
    </row>
    <row r="49" spans="1:5" ht="12.75">
      <c r="A49" s="374" t="s">
        <v>196</v>
      </c>
      <c r="B49" s="374"/>
      <c r="C49" s="374"/>
      <c r="D49" s="374"/>
      <c r="E49" s="374"/>
    </row>
    <row r="50" spans="1:5" ht="12.75">
      <c r="A50" s="375" t="s">
        <v>197</v>
      </c>
      <c r="B50" s="375"/>
      <c r="C50" s="375"/>
      <c r="D50" s="375"/>
      <c r="E50" s="281"/>
    </row>
    <row r="51" spans="1:5" ht="12.75">
      <c r="A51" s="281" t="s">
        <v>218</v>
      </c>
      <c r="B51" s="281"/>
      <c r="C51" s="281"/>
      <c r="D51" s="281"/>
      <c r="E51" s="376"/>
    </row>
    <row r="52" spans="1:5" ht="12.75">
      <c r="A52" s="281" t="s">
        <v>217</v>
      </c>
      <c r="B52" s="281"/>
      <c r="C52" s="281"/>
      <c r="D52" s="281"/>
      <c r="E52" s="376"/>
    </row>
    <row r="53" spans="1:5" ht="12.75">
      <c r="A53" s="281" t="s">
        <v>220</v>
      </c>
      <c r="B53" s="281"/>
      <c r="C53" s="281"/>
      <c r="D53" s="281"/>
      <c r="E53" s="376"/>
    </row>
    <row r="54" spans="1:5" ht="12.75">
      <c r="A54" s="281"/>
      <c r="B54" s="281"/>
      <c r="C54" s="281"/>
      <c r="D54" s="281"/>
      <c r="E54" s="376"/>
    </row>
    <row r="55" spans="1:5" ht="12.75">
      <c r="A55" s="373" t="s">
        <v>189</v>
      </c>
      <c r="B55" s="281" t="s">
        <v>13</v>
      </c>
      <c r="C55" s="281"/>
      <c r="D55" s="373" t="s">
        <v>227</v>
      </c>
      <c r="E55" s="281"/>
    </row>
    <row r="57" spans="1:5" ht="12.75">
      <c r="A57" s="373"/>
      <c r="B57" s="281"/>
      <c r="C57" s="281"/>
      <c r="D57" s="281"/>
      <c r="E57" s="281"/>
    </row>
    <row r="58" ht="12.75">
      <c r="D58" t="s">
        <v>219</v>
      </c>
    </row>
  </sheetData>
  <sheetProtection/>
  <mergeCells count="3">
    <mergeCell ref="A2:E2"/>
    <mergeCell ref="A47:E47"/>
    <mergeCell ref="A48:E48"/>
  </mergeCells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noname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RADULOVIĆ</dc:creator>
  <cp:keywords/>
  <dc:description/>
  <cp:lastModifiedBy>Računovodstvo</cp:lastModifiedBy>
  <cp:lastPrinted>2022-07-04T10:50:16Z</cp:lastPrinted>
  <dcterms:created xsi:type="dcterms:W3CDTF">2007-11-26T13:30:35Z</dcterms:created>
  <dcterms:modified xsi:type="dcterms:W3CDTF">2022-07-06T07:17:29Z</dcterms:modified>
  <cp:category/>
  <cp:version/>
  <cp:contentType/>
  <cp:contentStatus/>
</cp:coreProperties>
</file>