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5480" windowHeight="11580" activeTab="4"/>
  </bookViews>
  <sheets>
    <sheet name="JLP(R)FP-Ril 4.razina " sheetId="1" r:id="rId1"/>
    <sheet name="JLP(R)FP-Ril" sheetId="2" r:id="rId2"/>
    <sheet name="JLP(R)S FP PiP 1 2020." sheetId="3" r:id="rId3"/>
    <sheet name="JLP(R)S FP-PiP2 2021.-2022." sheetId="4" r:id="rId4"/>
    <sheet name="OPĆI DIO PRORAČUNA" sheetId="5" r:id="rId5"/>
  </sheets>
  <definedNames/>
  <calcPr fullCalcOnLoad="1"/>
</workbook>
</file>

<file path=xl/sharedStrings.xml><?xml version="1.0" encoding="utf-8"?>
<sst xmlns="http://schemas.openxmlformats.org/spreadsheetml/2006/main" count="299" uniqueCount="183">
  <si>
    <t>Naziv računa</t>
  </si>
  <si>
    <t>Donacije</t>
  </si>
  <si>
    <t>Ostali nespomenuti rashodi poslovanja</t>
  </si>
  <si>
    <t xml:space="preserve">Rashodi za materijal i energiju </t>
  </si>
  <si>
    <t xml:space="preserve">Rashodi za usluge </t>
  </si>
  <si>
    <t>Financijski rashodi</t>
  </si>
  <si>
    <t xml:space="preserve">Ostali financijski rashodi </t>
  </si>
  <si>
    <t xml:space="preserve">Rashodi za zaposlene </t>
  </si>
  <si>
    <t>Prihodi za posebne namjene</t>
  </si>
  <si>
    <t>Opći prihodi i primici</t>
  </si>
  <si>
    <t>Prihodi od nefinancijske imovine i nadoknade šteta s osnova osiguranja</t>
  </si>
  <si>
    <t>Izradio:</t>
  </si>
  <si>
    <t>Datum:</t>
  </si>
  <si>
    <t>M.P.</t>
  </si>
  <si>
    <t>Pomoći</t>
  </si>
  <si>
    <t>Obrazac JLP(R)S FP-RiI</t>
  </si>
  <si>
    <t>Korisnik proračuna</t>
  </si>
  <si>
    <t>Prihodi i primici</t>
  </si>
  <si>
    <t>Ukupno</t>
  </si>
  <si>
    <t>Brojčana oznaka i naziv glavnog programa</t>
  </si>
  <si>
    <t>Račun rashoda/izdatka</t>
  </si>
  <si>
    <t xml:space="preserve"> Procjena 2005.</t>
  </si>
  <si>
    <t xml:space="preserve"> Procjena 2006.</t>
  </si>
  <si>
    <t>Ostali rashodi za zaposlene</t>
  </si>
  <si>
    <t>Materijalni rashodi</t>
  </si>
  <si>
    <t xml:space="preserve">Plaće   </t>
  </si>
  <si>
    <t xml:space="preserve">Rashodi za nabavu proizvodne dugotrajne imovine </t>
  </si>
  <si>
    <t xml:space="preserve">Postrojenja i oprema </t>
  </si>
  <si>
    <t xml:space="preserve">Knjige, umjetnička djela </t>
  </si>
  <si>
    <t>Namjenski primici od zaduživ.</t>
  </si>
  <si>
    <t xml:space="preserve">UKUPNO </t>
  </si>
  <si>
    <t xml:space="preserve">(Ivana Vrhar) </t>
  </si>
  <si>
    <t>Lokalna uprava</t>
  </si>
  <si>
    <t>Doprinosi na plaće</t>
  </si>
  <si>
    <t>Nakn.tr.osob.izvan rad.odn.</t>
  </si>
  <si>
    <t>Ulaganja u računalne prog.</t>
  </si>
  <si>
    <t xml:space="preserve">Brojčana oznaka i naziv programa: </t>
  </si>
  <si>
    <t xml:space="preserve">Tehničko i strukovno srednje obrazovanje </t>
  </si>
  <si>
    <t>Brojčana oznaka i naziv aktivnosti:</t>
  </si>
  <si>
    <t xml:space="preserve">Redovna djelatnost </t>
  </si>
  <si>
    <t>0912</t>
  </si>
  <si>
    <t xml:space="preserve">Osnovno obrazovanje </t>
  </si>
  <si>
    <t xml:space="preserve">Brojčana oznaka lokacijske klasifikacije: </t>
  </si>
  <si>
    <t>Beli Manastir</t>
  </si>
  <si>
    <t>Umjetnička škola škola Beli Manastir</t>
  </si>
  <si>
    <t>Obrazac JLP(R)S FP-PiP 1</t>
  </si>
  <si>
    <t>Izvor</t>
  </si>
  <si>
    <r>
      <t>prihoda i primitaka</t>
    </r>
    <r>
      <rPr>
        <b/>
        <vertAlign val="superscript"/>
        <sz val="10"/>
        <rFont val="Arial"/>
        <family val="2"/>
      </rPr>
      <t xml:space="preserve"> *2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</t>
    </r>
  </si>
  <si>
    <t>Vlastiti prihodi</t>
  </si>
  <si>
    <t xml:space="preserve">Donacije </t>
  </si>
  <si>
    <t>Namjenski primici od zaduživanja</t>
  </si>
  <si>
    <r>
      <t>Oznaka rač.iz                                      računskog plana</t>
    </r>
    <r>
      <rPr>
        <b/>
        <vertAlign val="superscript"/>
        <sz val="10"/>
        <rFont val="Arial"/>
        <family val="2"/>
      </rPr>
      <t>*1</t>
    </r>
  </si>
  <si>
    <t>Prihod po posebnim propisima 652</t>
  </si>
  <si>
    <t>Donacije od pravnih i fizičkih osoba 663</t>
  </si>
  <si>
    <t>Prihodi iz proračuna 671</t>
  </si>
  <si>
    <t>Ukupno (po izvorima)</t>
  </si>
  <si>
    <t xml:space="preserve">Napomena: </t>
  </si>
  <si>
    <r>
      <t>-</t>
    </r>
    <r>
      <rPr>
        <vertAlign val="superscript"/>
        <sz val="11"/>
        <rFont val="Arial"/>
        <family val="2"/>
      </rPr>
      <t>*2</t>
    </r>
    <r>
      <rPr>
        <sz val="11"/>
        <rFont val="Arial"/>
        <family val="2"/>
      </rPr>
      <t xml:space="preserve"> Sadržaj izvora financiranja: opći prihodi i primici te prihodi za posebne namjene, odnosno vrste prihoda i primitaka koji ulaze u navedene izvore financiranja utvrđuje se ovisno o  specifičnim potrebama korisnika i može odstupati od gore zadanog modela.</t>
    </r>
  </si>
  <si>
    <t>Umjetnička  škola Beli Manastir</t>
  </si>
  <si>
    <t>Obrazac JLP(R)S FP-PiP 2</t>
  </si>
  <si>
    <r>
      <t>-</t>
    </r>
    <r>
      <rPr>
        <vertAlign val="superscript"/>
        <sz val="7"/>
        <rFont val="Arial"/>
        <family val="2"/>
      </rPr>
      <t>*2</t>
    </r>
    <r>
      <rPr>
        <sz val="7"/>
        <rFont val="Arial"/>
        <family val="2"/>
      </rPr>
      <t xml:space="preserve"> Sadržaj izvora financiranja: opći prihodi i primici te prihodi za posebne namjene, odnosno vrste prihoda i primitaka koji ulaze u navedene izvore financiranja utvrđuje se ovisno o  specifičnim potrebama korisnika i može odstupati od gore zadanog modela.</t>
    </r>
  </si>
  <si>
    <t>Prihod od financijske imovine 641</t>
  </si>
  <si>
    <r>
      <t>prihoda i primitaka</t>
    </r>
    <r>
      <rPr>
        <b/>
        <vertAlign val="superscript"/>
        <sz val="8"/>
        <rFont val="Arial"/>
        <family val="2"/>
      </rPr>
      <t xml:space="preserve"> *2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</si>
  <si>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vertAlign val="superscript"/>
        <sz val="8"/>
        <rFont val="Arial"/>
        <family val="2"/>
      </rPr>
      <t>*1</t>
    </r>
    <r>
      <rPr>
        <b/>
        <sz val="8"/>
        <rFont val="Arial"/>
        <family val="2"/>
      </rPr>
      <t xml:space="preserve">         </t>
    </r>
  </si>
  <si>
    <t>Prihod od imovine 64</t>
  </si>
  <si>
    <t>Prihod od administrativnih pristojbi i po posebnim propisima 65</t>
  </si>
  <si>
    <t>Prihodi iz prračuna 67</t>
  </si>
  <si>
    <t>UMJETNIČKA ŠKOLA BELI MANASTIR</t>
  </si>
  <si>
    <t>01 Umjetnička škola Beli Manastir</t>
  </si>
  <si>
    <t>Prihodi od financijske imovine</t>
  </si>
  <si>
    <t>Pomoći od ostalih subjekata unutar općeg proračuna 634</t>
  </si>
  <si>
    <t>Pomoći iz inozemstva (darovnice) i od subjekata unutar opće države 63</t>
  </si>
  <si>
    <t>Prihodi od prodaje proizvoda i roba te pružanja usluga i prihodi od donacija 66</t>
  </si>
  <si>
    <t>Naknade troškova zaposlenima</t>
  </si>
  <si>
    <t>Predsjednik školskog odbora:</t>
  </si>
  <si>
    <t xml:space="preserve">(Goran Jurić) </t>
  </si>
  <si>
    <t>(Goran Jurić)</t>
  </si>
  <si>
    <t>Predsjednik škoslog odbora:</t>
  </si>
  <si>
    <t>Pomoći proračunskim korisnicima iz proračuna koji im nije nadležan 636</t>
  </si>
  <si>
    <t>A100605</t>
  </si>
  <si>
    <t>Procjena 2020.</t>
  </si>
  <si>
    <t>Plaće za redovan rad</t>
  </si>
  <si>
    <t>Ostal rashodi za zaposlene</t>
  </si>
  <si>
    <t>Dop.za obv.zdrav.osig.</t>
  </si>
  <si>
    <t>Dop.za obv.zdr.os.u sl.nez.</t>
  </si>
  <si>
    <t>Službena putovanja</t>
  </si>
  <si>
    <t>Naknade za prijevoz</t>
  </si>
  <si>
    <t>Stručno usavršavanje</t>
  </si>
  <si>
    <t>Nakn. Za koriš. Osob. Aut. U sl. svrhe</t>
  </si>
  <si>
    <t>Uredski materijal</t>
  </si>
  <si>
    <t>Električna energija</t>
  </si>
  <si>
    <t>Mat.i dij.za tek.i inv.održ.</t>
  </si>
  <si>
    <t>Sitan inventar i auto gume</t>
  </si>
  <si>
    <t>Sl.rad.i zašt.odjeća i obuća</t>
  </si>
  <si>
    <t>Usluge tel.,pošte i prijevoza</t>
  </si>
  <si>
    <t>Usl. Tek.i inv.održ.opreme</t>
  </si>
  <si>
    <t>Usl. Promidžbe i informiranja</t>
  </si>
  <si>
    <t>Komunalne usluge</t>
  </si>
  <si>
    <t>Zdravst. I veterin.usluge</t>
  </si>
  <si>
    <t>Intelektualne i osobne usluge</t>
  </si>
  <si>
    <t>Računalne usluge</t>
  </si>
  <si>
    <t>Ostale usluge</t>
  </si>
  <si>
    <t>Premije osiguranja</t>
  </si>
  <si>
    <t>Reprezentacija</t>
  </si>
  <si>
    <t>Članarine</t>
  </si>
  <si>
    <t>Pristojbe i naknade</t>
  </si>
  <si>
    <t>Bank.usl.i usl.plat.prometa</t>
  </si>
  <si>
    <t>Zatezne kamate</t>
  </si>
  <si>
    <t>Uredska oprema i namještaj</t>
  </si>
  <si>
    <t>Komunikacijska oprema</t>
  </si>
  <si>
    <t>Oprema za održavanje i zaštitu</t>
  </si>
  <si>
    <t>Sportska i glazbena oprema</t>
  </si>
  <si>
    <t>Ostala oprema</t>
  </si>
  <si>
    <t>Knjige</t>
  </si>
  <si>
    <t>PRIHODI UKUPNO</t>
  </si>
  <si>
    <t>PRIHODI POSLOVANJA</t>
  </si>
  <si>
    <t>PRIHODI OD NEFINANCIJSKE IMOVINE</t>
  </si>
  <si>
    <t>RASHODI UKUPNO</t>
  </si>
  <si>
    <t>RASHODI POSLOVANJA</t>
  </si>
  <si>
    <t>RASHODI ZA NEFINANCIJSKU IMOVINU</t>
  </si>
  <si>
    <t>RAZLIKA-VIŠAK I MANJAK</t>
  </si>
  <si>
    <t>PRIMICI OD FINANCIJSKE IMOVINE I ZADUŽIVANJA</t>
  </si>
  <si>
    <t>IZDACI ZA FINANCIJSKU IMOVINU I OTPLATE ZAJMOVA</t>
  </si>
  <si>
    <t>NETO FINANCIRANJE</t>
  </si>
  <si>
    <t>VIŠAK I MANJAK+NETO FINANCIRANJE</t>
  </si>
  <si>
    <t>MZO 63</t>
  </si>
  <si>
    <t>* MZO</t>
  </si>
  <si>
    <t>Ministarstvo znanosti i obrazovanja</t>
  </si>
  <si>
    <t xml:space="preserve">Ministarstvo znanosti i obrazovanja </t>
  </si>
  <si>
    <t>* Grad Beli Manastir</t>
  </si>
  <si>
    <t>Zakupnine i najamnine</t>
  </si>
  <si>
    <t>Program</t>
  </si>
  <si>
    <t>Aktivnost A100605 DJELATNOST UMJETNIČKE ŠKOLE  A101605</t>
  </si>
  <si>
    <t>Projekt K100606 NABAVKA OPREME ZA RAD  K101606</t>
  </si>
  <si>
    <t>Službe kulture</t>
  </si>
  <si>
    <t xml:space="preserve">Brojčana oznaka funkcijske klasifikacije MZO: </t>
  </si>
  <si>
    <t xml:space="preserve">Brojčana oznaka funkcijske klasifikacije JLP(R)S: </t>
  </si>
  <si>
    <t>A101606</t>
  </si>
  <si>
    <t>K100606</t>
  </si>
  <si>
    <t>K101606</t>
  </si>
  <si>
    <t>Nabavka opreme za rad</t>
  </si>
  <si>
    <t>Procjena 2021.</t>
  </si>
  <si>
    <t xml:space="preserve"> Procjena 2021.</t>
  </si>
  <si>
    <t>Lokalna uprava procjena 2021.</t>
  </si>
  <si>
    <t>2021.</t>
  </si>
  <si>
    <t>Projekcija plana za 2021.</t>
  </si>
  <si>
    <t>UKUPAN DONOS VIŠKA/MANJKA IZ PRETHODNE(IH) GODINA</t>
  </si>
  <si>
    <t>NOVI PLAN</t>
  </si>
  <si>
    <t>Izmjene i dopune</t>
  </si>
  <si>
    <t>I. IZMJENE I DOPUNE</t>
  </si>
  <si>
    <t>* AZZO</t>
  </si>
  <si>
    <t>povećanje/smanjnje</t>
  </si>
  <si>
    <t>OPĆI DIO I. IZMJENE I DOOPUNE</t>
  </si>
  <si>
    <t>Pomoći temeljem prijenosa EU sredstava 638</t>
  </si>
  <si>
    <t xml:space="preserve"> Financijskog plana - Plan rashoda i izdataka 2020. i procjene 2021. i 2022. </t>
  </si>
  <si>
    <t>Plan za  2020.</t>
  </si>
  <si>
    <t>Procjena 2022.</t>
  </si>
  <si>
    <t>Plan za 2020.</t>
  </si>
  <si>
    <t xml:space="preserve"> Procjena 2022.</t>
  </si>
  <si>
    <t>Lokalna uprava procjena 2022.</t>
  </si>
  <si>
    <t>Plan 2020.</t>
  </si>
  <si>
    <r>
      <t>-</t>
    </r>
    <r>
      <rPr>
        <vertAlign val="superscript"/>
        <sz val="11"/>
        <rFont val="Arial"/>
        <family val="2"/>
      </rPr>
      <t>*1</t>
    </r>
    <r>
      <rPr>
        <sz val="11"/>
        <rFont val="Arial"/>
        <family val="2"/>
      </rPr>
      <t xml:space="preserve">  Prihodi i primici planiraju se za 2020. godinu na razini podskupine računa (treća razina računskog plana). </t>
    </r>
  </si>
  <si>
    <t xml:space="preserve"> FINANCIJSKI PLAN - Plan prihoda i primitaka za 2020.- I. IZMJENE I DOPUNE</t>
  </si>
  <si>
    <t xml:space="preserve"> FINANCIJSKI PLAN - Procjena prihoda i primitaka za 2021. i  2022.</t>
  </si>
  <si>
    <t>2022.</t>
  </si>
  <si>
    <r>
      <t>-</t>
    </r>
    <r>
      <rPr>
        <vertAlign val="superscript"/>
        <sz val="7"/>
        <rFont val="Arial"/>
        <family val="2"/>
      </rPr>
      <t>*1</t>
    </r>
    <r>
      <rPr>
        <sz val="7"/>
        <rFont val="Arial"/>
        <family val="2"/>
      </rPr>
      <t xml:space="preserve">  Prihodi i primici planiraju se za 2021. godinu i 2022. godinu na razini skupine (druga razina računskog plana).</t>
    </r>
  </si>
  <si>
    <t xml:space="preserve"> FINANCIJSKI PLAN UMJETNIČKE ŠKOLE BELI MANASTIR ZA 2020. I PROJEKCIJA PLANA ZA 2021. I 2022. GODINU</t>
  </si>
  <si>
    <t>Projekcija plana za 2022.</t>
  </si>
  <si>
    <t>Prijedlog plana za 2020.</t>
  </si>
  <si>
    <t>Ukupno prihodi i primici za 2021. i 2022.</t>
  </si>
  <si>
    <t>Ukupno prihodi i primici za 2020.</t>
  </si>
  <si>
    <t>Izmjenjeni i dopunjeni plan za 2020.</t>
  </si>
  <si>
    <t>Višak prihoda poslovanja</t>
  </si>
  <si>
    <t xml:space="preserve">Višak prihoda poslovanja            </t>
  </si>
  <si>
    <t>2020.</t>
  </si>
  <si>
    <t>Financijski plan za  2020.</t>
  </si>
  <si>
    <t xml:space="preserve">Financijski plan - Plan rashoda i izdataka 2020. i procijene 2021. i 2022. </t>
  </si>
  <si>
    <t>KLASA: 400-02/20-01/03</t>
  </si>
  <si>
    <t>UR.BROJ: 2100/01-08-20-1</t>
  </si>
  <si>
    <t>29.4.2020.</t>
  </si>
  <si>
    <t>Preneseni višak prihoda  podskupina 922</t>
  </si>
  <si>
    <t>preneseni višak prihoda podskupina 922</t>
  </si>
  <si>
    <t>DIO VIŠKA/MANJKA I PRETHODNE(IH) GODINA KOJI ĆE SE POKRITI/RASPOREDITI U RAZDOBLJU 2020.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</si>
</sst>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_k_n"/>
    <numFmt numFmtId="167" formatCode="#,##0.00\ &quot;kn&quot;"/>
    <numFmt numFmtId="168" formatCode="_(* #,##0.00_);_(* \(#,##0.00\);_(* &quot;-&quot;??_);_(@_)"/>
    <numFmt numFmtId="169" formatCode="#,##0_ ;[Red]\-#,##0\ "/>
    <numFmt numFmtId="170" formatCode="&quot;Da&quot;;&quot;Da&quot;;&quot;Ne&quot;"/>
    <numFmt numFmtId="171" formatCode="&quot;Istinito&quot;;&quot;Istinito&quot;;&quot;Neistinito&quot;"/>
    <numFmt numFmtId="172" formatCode="&quot;Uključeno&quot;;&quot;Uključeno&quot;;&quot;Isključeno&quot;"/>
    <numFmt numFmtId="173" formatCode="[$€-2]\ #,##0.00_);[Red]\([$€-2]\ #,##0.00\)"/>
    <numFmt numFmtId="174" formatCode="&quot;True&quot;;&quot;True&quot;;&quot;False&quot;"/>
    <numFmt numFmtId="175" formatCode="[$¥€-2]\ #,##0.00_);[Red]\([$€-2]\ #,##0.00\)"/>
    <numFmt numFmtId="176" formatCode="0.0000"/>
  </numFmts>
  <fonts count="7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2"/>
      <name val="Arial Narrow"/>
      <family val="2"/>
    </font>
    <font>
      <sz val="9"/>
      <name val="Arial Narrow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vertAlign val="superscript"/>
      <sz val="8"/>
      <name val="Arial"/>
      <family val="2"/>
    </font>
    <font>
      <sz val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</fills>
  <borders count="7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0" fillId="20" borderId="1" applyNumberFormat="0" applyFont="0" applyAlignment="0" applyProtection="0"/>
    <xf numFmtId="0" fontId="55" fillId="21" borderId="0" applyNumberFormat="0" applyBorder="0" applyAlignment="0" applyProtection="0"/>
    <xf numFmtId="0" fontId="56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7" fillId="28" borderId="2" applyNumberFormat="0" applyAlignment="0" applyProtection="0"/>
    <xf numFmtId="0" fontId="58" fillId="28" borderId="3" applyNumberFormat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18" fillId="0" borderId="0">
      <alignment/>
      <protection/>
    </xf>
    <xf numFmtId="0" fontId="31" fillId="0" borderId="0">
      <alignment/>
      <protection/>
    </xf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1" borderId="8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01">
    <xf numFmtId="0" fontId="0" fillId="0" borderId="0" xfId="0" applyAlignment="1">
      <alignment/>
    </xf>
    <xf numFmtId="3" fontId="1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0" fillId="0" borderId="0" xfId="0" applyAlignment="1">
      <alignment horizontal="center" wrapText="1"/>
    </xf>
    <xf numFmtId="3" fontId="10" fillId="0" borderId="0" xfId="0" applyNumberFormat="1" applyFont="1" applyAlignment="1">
      <alignment wrapText="1"/>
    </xf>
    <xf numFmtId="3" fontId="12" fillId="0" borderId="0" xfId="0" applyNumberFormat="1" applyFont="1" applyFill="1" applyBorder="1" applyAlignment="1" quotePrefix="1">
      <alignment horizontal="left"/>
    </xf>
    <xf numFmtId="0" fontId="9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 quotePrefix="1">
      <alignment horizontal="center" wrapText="1"/>
    </xf>
    <xf numFmtId="3" fontId="9" fillId="0" borderId="0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4" fillId="0" borderId="10" xfId="0" applyNumberFormat="1" applyFont="1" applyBorder="1" applyAlignment="1" quotePrefix="1">
      <alignment horizontal="left"/>
    </xf>
    <xf numFmtId="3" fontId="14" fillId="0" borderId="0" xfId="0" applyNumberFormat="1" applyFont="1" applyAlignment="1">
      <alignment horizontal="left"/>
    </xf>
    <xf numFmtId="3" fontId="14" fillId="0" borderId="0" xfId="0" applyNumberFormat="1" applyFont="1" applyAlignment="1">
      <alignment/>
    </xf>
    <xf numFmtId="3" fontId="11" fillId="0" borderId="0" xfId="0" applyNumberFormat="1" applyFont="1" applyAlignment="1">
      <alignment wrapText="1"/>
    </xf>
    <xf numFmtId="3" fontId="4" fillId="0" borderId="0" xfId="0" applyNumberFormat="1" applyFont="1" applyAlignment="1" quotePrefix="1">
      <alignment horizontal="left"/>
    </xf>
    <xf numFmtId="165" fontId="4" fillId="0" borderId="0" xfId="63" applyFont="1" applyBorder="1" applyAlignment="1">
      <alignment/>
    </xf>
    <xf numFmtId="3" fontId="4" fillId="0" borderId="0" xfId="0" applyNumberFormat="1" applyFont="1" applyBorder="1" applyAlignment="1" quotePrefix="1">
      <alignment horizontal="left"/>
    </xf>
    <xf numFmtId="3" fontId="7" fillId="0" borderId="0" xfId="0" applyNumberFormat="1" applyFont="1" applyAlignment="1" quotePrefix="1">
      <alignment horizontal="left"/>
    </xf>
    <xf numFmtId="3" fontId="15" fillId="0" borderId="0" xfId="0" applyNumberFormat="1" applyFont="1" applyFill="1" applyBorder="1" applyAlignment="1" quotePrefix="1">
      <alignment horizontal="left"/>
    </xf>
    <xf numFmtId="3" fontId="15" fillId="0" borderId="0" xfId="0" applyNumberFormat="1" applyFont="1" applyFill="1" applyBorder="1" applyAlignment="1" quotePrefix="1">
      <alignment horizontal="left" wrapText="1"/>
    </xf>
    <xf numFmtId="0" fontId="3" fillId="33" borderId="12" xfId="0" applyNumberFormat="1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/>
    </xf>
    <xf numFmtId="0" fontId="6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/>
    </xf>
    <xf numFmtId="0" fontId="6" fillId="0" borderId="14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/>
    </xf>
    <xf numFmtId="3" fontId="6" fillId="0" borderId="13" xfId="0" applyNumberFormat="1" applyFont="1" applyBorder="1" applyAlignment="1">
      <alignment wrapText="1"/>
    </xf>
    <xf numFmtId="3" fontId="6" fillId="0" borderId="14" xfId="0" applyNumberFormat="1" applyFont="1" applyBorder="1" applyAlignment="1">
      <alignment wrapText="1"/>
    </xf>
    <xf numFmtId="3" fontId="6" fillId="33" borderId="13" xfId="0" applyNumberFormat="1" applyFont="1" applyFill="1" applyBorder="1" applyAlignment="1">
      <alignment/>
    </xf>
    <xf numFmtId="3" fontId="16" fillId="34" borderId="14" xfId="0" applyNumberFormat="1" applyFont="1" applyFill="1" applyBorder="1" applyAlignment="1">
      <alignment horizontal="center" vertical="center"/>
    </xf>
    <xf numFmtId="3" fontId="3" fillId="34" borderId="14" xfId="0" applyNumberFormat="1" applyFont="1" applyFill="1" applyBorder="1" applyAlignment="1">
      <alignment horizontal="center" vertical="center"/>
    </xf>
    <xf numFmtId="3" fontId="3" fillId="34" borderId="14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/>
    </xf>
    <xf numFmtId="3" fontId="3" fillId="34" borderId="14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center" wrapText="1"/>
    </xf>
    <xf numFmtId="0" fontId="6" fillId="0" borderId="13" xfId="0" applyNumberFormat="1" applyFont="1" applyBorder="1" applyAlignment="1">
      <alignment horizontal="center" wrapText="1"/>
    </xf>
    <xf numFmtId="0" fontId="6" fillId="0" borderId="14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 shrinkToFit="1"/>
    </xf>
    <xf numFmtId="0" fontId="3" fillId="33" borderId="12" xfId="0" applyNumberFormat="1" applyFont="1" applyFill="1" applyBorder="1" applyAlignment="1">
      <alignment horizontal="center" wrapText="1" shrinkToFit="1"/>
    </xf>
    <xf numFmtId="3" fontId="6" fillId="33" borderId="14" xfId="0" applyNumberFormat="1" applyFont="1" applyFill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wrapText="1"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wrapText="1"/>
    </xf>
    <xf numFmtId="0" fontId="0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1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Alignment="1">
      <alignment/>
    </xf>
    <xf numFmtId="3" fontId="17" fillId="0" borderId="0" xfId="0" applyNumberFormat="1" applyFont="1" applyAlignment="1">
      <alignment wrapText="1"/>
    </xf>
    <xf numFmtId="0" fontId="3" fillId="0" borderId="14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6" fillId="0" borderId="15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/>
    </xf>
    <xf numFmtId="3" fontId="6" fillId="33" borderId="15" xfId="0" applyNumberFormat="1" applyFont="1" applyFill="1" applyBorder="1" applyAlignment="1">
      <alignment/>
    </xf>
    <xf numFmtId="0" fontId="6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 shrinkToFit="1"/>
    </xf>
    <xf numFmtId="3" fontId="6" fillId="0" borderId="13" xfId="0" applyNumberFormat="1" applyFont="1" applyFill="1" applyBorder="1" applyAlignment="1">
      <alignment/>
    </xf>
    <xf numFmtId="4" fontId="3" fillId="0" borderId="14" xfId="0" applyNumberFormat="1" applyFont="1" applyBorder="1" applyAlignment="1">
      <alignment horizontal="right"/>
    </xf>
    <xf numFmtId="4" fontId="3" fillId="33" borderId="14" xfId="63" applyNumberFormat="1" applyFont="1" applyFill="1" applyBorder="1" applyAlignment="1">
      <alignment horizontal="right"/>
    </xf>
    <xf numFmtId="4" fontId="3" fillId="0" borderId="14" xfId="0" applyNumberFormat="1" applyFont="1" applyBorder="1" applyAlignment="1" quotePrefix="1">
      <alignment horizontal="right" wrapText="1"/>
    </xf>
    <xf numFmtId="4" fontId="3" fillId="34" borderId="14" xfId="0" applyNumberFormat="1" applyFont="1" applyFill="1" applyBorder="1" applyAlignment="1">
      <alignment/>
    </xf>
    <xf numFmtId="49" fontId="19" fillId="0" borderId="0" xfId="0" applyNumberFormat="1" applyFont="1" applyAlignment="1">
      <alignment horizontal="center" vertical="center"/>
    </xf>
    <xf numFmtId="4" fontId="3" fillId="33" borderId="12" xfId="0" applyNumberFormat="1" applyFont="1" applyFill="1" applyBorder="1" applyAlignment="1">
      <alignment/>
    </xf>
    <xf numFmtId="0" fontId="21" fillId="33" borderId="16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1" fillId="1" borderId="18" xfId="0" applyFont="1" applyFill="1" applyBorder="1" applyAlignment="1">
      <alignment horizontal="center"/>
    </xf>
    <xf numFmtId="0" fontId="1" fillId="1" borderId="19" xfId="0" applyFont="1" applyFill="1" applyBorder="1" applyAlignment="1">
      <alignment horizontal="right" vertical="center" wrapText="1"/>
    </xf>
    <xf numFmtId="0" fontId="1" fillId="1" borderId="20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4" fontId="0" fillId="0" borderId="14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1" fillId="33" borderId="24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 quotePrefix="1">
      <alignment/>
    </xf>
    <xf numFmtId="0" fontId="11" fillId="0" borderId="0" xfId="0" applyFont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33" borderId="25" xfId="0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/>
    </xf>
    <xf numFmtId="0" fontId="21" fillId="35" borderId="0" xfId="0" applyFont="1" applyFill="1" applyBorder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 quotePrefix="1">
      <alignment/>
    </xf>
    <xf numFmtId="0" fontId="0" fillId="0" borderId="0" xfId="0" applyFont="1" applyAlignment="1">
      <alignment/>
    </xf>
    <xf numFmtId="0" fontId="21" fillId="36" borderId="16" xfId="0" applyFont="1" applyFill="1" applyBorder="1" applyAlignment="1">
      <alignment/>
    </xf>
    <xf numFmtId="0" fontId="21" fillId="36" borderId="20" xfId="0" applyFont="1" applyFill="1" applyBorder="1" applyAlignment="1">
      <alignment/>
    </xf>
    <xf numFmtId="0" fontId="8" fillId="1" borderId="18" xfId="0" applyFont="1" applyFill="1" applyBorder="1" applyAlignment="1">
      <alignment horizontal="center"/>
    </xf>
    <xf numFmtId="0" fontId="8" fillId="1" borderId="19" xfId="0" applyFont="1" applyFill="1" applyBorder="1" applyAlignment="1">
      <alignment horizontal="right" vertical="center" wrapText="1"/>
    </xf>
    <xf numFmtId="0" fontId="8" fillId="1" borderId="20" xfId="0" applyFont="1" applyFill="1" applyBorder="1" applyAlignment="1">
      <alignment horizontal="left" wrapText="1"/>
    </xf>
    <xf numFmtId="0" fontId="5" fillId="0" borderId="26" xfId="0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33" borderId="22" xfId="0" applyFont="1" applyFill="1" applyBorder="1" applyAlignment="1">
      <alignment/>
    </xf>
    <xf numFmtId="0" fontId="6" fillId="37" borderId="0" xfId="0" applyNumberFormat="1" applyFont="1" applyFill="1" applyBorder="1" applyAlignment="1">
      <alignment horizontal="center"/>
    </xf>
    <xf numFmtId="0" fontId="3" fillId="37" borderId="0" xfId="0" applyNumberFormat="1" applyFont="1" applyFill="1" applyBorder="1" applyAlignment="1" quotePrefix="1">
      <alignment horizontal="center" vertical="justify"/>
    </xf>
    <xf numFmtId="4" fontId="3" fillId="37" borderId="0" xfId="0" applyNumberFormat="1" applyFont="1" applyFill="1" applyBorder="1" applyAlignment="1">
      <alignment/>
    </xf>
    <xf numFmtId="3" fontId="3" fillId="37" borderId="0" xfId="0" applyNumberFormat="1" applyFont="1" applyFill="1" applyBorder="1" applyAlignment="1">
      <alignment/>
    </xf>
    <xf numFmtId="3" fontId="20" fillId="0" borderId="0" xfId="0" applyNumberFormat="1" applyFont="1" applyAlignment="1">
      <alignment horizontal="center" vertical="center" wrapText="1"/>
    </xf>
    <xf numFmtId="0" fontId="18" fillId="0" borderId="0" xfId="0" applyFont="1" applyAlignment="1" quotePrefix="1">
      <alignment wrapText="1"/>
    </xf>
    <xf numFmtId="0" fontId="18" fillId="0" borderId="0" xfId="0" applyFont="1" applyAlignment="1">
      <alignment wrapText="1"/>
    </xf>
    <xf numFmtId="3" fontId="3" fillId="0" borderId="14" xfId="0" applyNumberFormat="1" applyFont="1" applyBorder="1" applyAlignment="1">
      <alignment horizont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5" fillId="0" borderId="0" xfId="0" applyFont="1" applyAlignment="1" quotePrefix="1">
      <alignment wrapText="1"/>
    </xf>
    <xf numFmtId="0" fontId="25" fillId="0" borderId="0" xfId="0" applyFont="1" applyAlignment="1">
      <alignment wrapText="1"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6" fillId="38" borderId="14" xfId="0" applyNumberFormat="1" applyFont="1" applyFill="1" applyBorder="1" applyAlignment="1">
      <alignment horizontal="center"/>
    </xf>
    <xf numFmtId="0" fontId="3" fillId="38" borderId="14" xfId="0" applyNumberFormat="1" applyFont="1" applyFill="1" applyBorder="1" applyAlignment="1" quotePrefix="1">
      <alignment horizontal="center" vertical="justify"/>
    </xf>
    <xf numFmtId="3" fontId="3" fillId="38" borderId="14" xfId="0" applyNumberFormat="1" applyFont="1" applyFill="1" applyBorder="1" applyAlignment="1">
      <alignment/>
    </xf>
    <xf numFmtId="0" fontId="3" fillId="38" borderId="33" xfId="0" applyNumberFormat="1" applyFont="1" applyFill="1" applyBorder="1" applyAlignment="1" quotePrefix="1">
      <alignment horizontal="center" vertical="center" wrapText="1"/>
    </xf>
    <xf numFmtId="0" fontId="3" fillId="38" borderId="34" xfId="0" applyNumberFormat="1" applyFont="1" applyFill="1" applyBorder="1" applyAlignment="1">
      <alignment horizontal="center" vertical="center" wrapText="1"/>
    </xf>
    <xf numFmtId="3" fontId="3" fillId="38" borderId="34" xfId="0" applyNumberFormat="1" applyFont="1" applyFill="1" applyBorder="1" applyAlignment="1">
      <alignment horizontal="center" vertical="center" wrapText="1"/>
    </xf>
    <xf numFmtId="3" fontId="3" fillId="38" borderId="34" xfId="0" applyNumberFormat="1" applyFont="1" applyFill="1" applyBorder="1" applyAlignment="1" quotePrefix="1">
      <alignment horizontal="center" vertical="center" wrapText="1"/>
    </xf>
    <xf numFmtId="3" fontId="3" fillId="38" borderId="35" xfId="0" applyNumberFormat="1" applyFont="1" applyFill="1" applyBorder="1" applyAlignment="1" quotePrefix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3" fontId="20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165" fontId="11" fillId="0" borderId="0" xfId="63" applyFont="1" applyBorder="1" applyAlignment="1">
      <alignment/>
    </xf>
    <xf numFmtId="0" fontId="8" fillId="34" borderId="33" xfId="0" applyNumberFormat="1" applyFont="1" applyFill="1" applyBorder="1" applyAlignment="1" quotePrefix="1">
      <alignment horizontal="center" vertical="center" wrapText="1"/>
    </xf>
    <xf numFmtId="0" fontId="8" fillId="34" borderId="34" xfId="0" applyNumberFormat="1" applyFont="1" applyFill="1" applyBorder="1" applyAlignment="1">
      <alignment horizontal="center" vertical="center" wrapText="1"/>
    </xf>
    <xf numFmtId="3" fontId="8" fillId="34" borderId="34" xfId="0" applyNumberFormat="1" applyFont="1" applyFill="1" applyBorder="1" applyAlignment="1">
      <alignment horizontal="center" vertical="center" wrapText="1"/>
    </xf>
    <xf numFmtId="3" fontId="8" fillId="34" borderId="34" xfId="0" applyNumberFormat="1" applyFont="1" applyFill="1" applyBorder="1" applyAlignment="1" quotePrefix="1">
      <alignment horizontal="center" vertical="center" wrapText="1"/>
    </xf>
    <xf numFmtId="3" fontId="8" fillId="34" borderId="36" xfId="0" applyNumberFormat="1" applyFont="1" applyFill="1" applyBorder="1" applyAlignment="1">
      <alignment horizontal="center" vertical="center" wrapText="1"/>
    </xf>
    <xf numFmtId="3" fontId="8" fillId="34" borderId="35" xfId="0" applyNumberFormat="1" applyFont="1" applyFill="1" applyBorder="1" applyAlignment="1" quotePrefix="1">
      <alignment horizontal="center" vertical="center" wrapText="1"/>
    </xf>
    <xf numFmtId="3" fontId="29" fillId="39" borderId="18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0" fontId="72" fillId="40" borderId="37" xfId="0" applyNumberFormat="1" applyFont="1" applyFill="1" applyBorder="1" applyAlignment="1" quotePrefix="1">
      <alignment horizontal="left" vertical="center" wrapText="1"/>
    </xf>
    <xf numFmtId="0" fontId="72" fillId="40" borderId="15" xfId="0" applyNumberFormat="1" applyFont="1" applyFill="1" applyBorder="1" applyAlignment="1">
      <alignment horizontal="center" vertical="center" wrapText="1"/>
    </xf>
    <xf numFmtId="3" fontId="72" fillId="40" borderId="15" xfId="0" applyNumberFormat="1" applyFont="1" applyFill="1" applyBorder="1" applyAlignment="1">
      <alignment horizontal="center" vertical="center" wrapText="1"/>
    </xf>
    <xf numFmtId="3" fontId="3" fillId="33" borderId="38" xfId="0" applyNumberFormat="1" applyFont="1" applyFill="1" applyBorder="1" applyAlignment="1">
      <alignment/>
    </xf>
    <xf numFmtId="0" fontId="3" fillId="36" borderId="13" xfId="0" applyNumberFormat="1" applyFont="1" applyFill="1" applyBorder="1" applyAlignment="1">
      <alignment horizontal="center"/>
    </xf>
    <xf numFmtId="3" fontId="3" fillId="36" borderId="13" xfId="0" applyNumberFormat="1" applyFont="1" applyFill="1" applyBorder="1" applyAlignment="1">
      <alignment/>
    </xf>
    <xf numFmtId="3" fontId="3" fillId="36" borderId="15" xfId="0" applyNumberFormat="1" applyFont="1" applyFill="1" applyBorder="1" applyAlignment="1">
      <alignment/>
    </xf>
    <xf numFmtId="3" fontId="9" fillId="36" borderId="0" xfId="0" applyNumberFormat="1" applyFont="1" applyFill="1" applyAlignment="1">
      <alignment/>
    </xf>
    <xf numFmtId="3" fontId="6" fillId="38" borderId="14" xfId="0" applyNumberFormat="1" applyFont="1" applyFill="1" applyBorder="1" applyAlignment="1">
      <alignment/>
    </xf>
    <xf numFmtId="0" fontId="3" fillId="36" borderId="14" xfId="0" applyNumberFormat="1" applyFont="1" applyFill="1" applyBorder="1" applyAlignment="1">
      <alignment horizontal="center"/>
    </xf>
    <xf numFmtId="3" fontId="3" fillId="36" borderId="14" xfId="0" applyNumberFormat="1" applyFont="1" applyFill="1" applyBorder="1" applyAlignment="1">
      <alignment/>
    </xf>
    <xf numFmtId="0" fontId="3" fillId="36" borderId="15" xfId="0" applyNumberFormat="1" applyFont="1" applyFill="1" applyBorder="1" applyAlignment="1">
      <alignment horizontal="center"/>
    </xf>
    <xf numFmtId="4" fontId="6" fillId="0" borderId="15" xfId="0" applyNumberFormat="1" applyFont="1" applyBorder="1" applyAlignment="1">
      <alignment/>
    </xf>
    <xf numFmtId="0" fontId="3" fillId="36" borderId="13" xfId="0" applyNumberFormat="1" applyFont="1" applyFill="1" applyBorder="1" applyAlignment="1">
      <alignment horizontal="center" wrapText="1"/>
    </xf>
    <xf numFmtId="3" fontId="3" fillId="36" borderId="13" xfId="0" applyNumberFormat="1" applyFont="1" applyFill="1" applyBorder="1" applyAlignment="1">
      <alignment wrapText="1"/>
    </xf>
    <xf numFmtId="0" fontId="3" fillId="36" borderId="14" xfId="0" applyNumberFormat="1" applyFont="1" applyFill="1" applyBorder="1" applyAlignment="1">
      <alignment horizontal="center" wrapText="1"/>
    </xf>
    <xf numFmtId="3" fontId="3" fillId="36" borderId="14" xfId="0" applyNumberFormat="1" applyFont="1" applyFill="1" applyBorder="1" applyAlignment="1">
      <alignment wrapText="1"/>
    </xf>
    <xf numFmtId="0" fontId="6" fillId="0" borderId="14" xfId="0" applyNumberFormat="1" applyFont="1" applyBorder="1" applyAlignment="1">
      <alignment/>
    </xf>
    <xf numFmtId="0" fontId="3" fillId="0" borderId="14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 wrapText="1"/>
    </xf>
    <xf numFmtId="3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 wrapText="1"/>
    </xf>
    <xf numFmtId="0" fontId="6" fillId="0" borderId="15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 wrapText="1"/>
    </xf>
    <xf numFmtId="3" fontId="6" fillId="0" borderId="15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 wrapText="1"/>
    </xf>
    <xf numFmtId="3" fontId="6" fillId="38" borderId="15" xfId="0" applyNumberFormat="1" applyFont="1" applyFill="1" applyBorder="1" applyAlignment="1">
      <alignment/>
    </xf>
    <xf numFmtId="0" fontId="6" fillId="0" borderId="15" xfId="0" applyNumberFormat="1" applyFont="1" applyBorder="1" applyAlignment="1">
      <alignment horizontal="center" wrapText="1"/>
    </xf>
    <xf numFmtId="3" fontId="6" fillId="0" borderId="15" xfId="0" applyNumberFormat="1" applyFont="1" applyBorder="1" applyAlignment="1">
      <alignment wrapText="1"/>
    </xf>
    <xf numFmtId="3" fontId="6" fillId="0" borderId="14" xfId="0" applyNumberFormat="1" applyFont="1" applyBorder="1" applyAlignment="1">
      <alignment horizontal="center"/>
    </xf>
    <xf numFmtId="3" fontId="9" fillId="36" borderId="39" xfId="0" applyNumberFormat="1" applyFont="1" applyFill="1" applyBorder="1" applyAlignment="1">
      <alignment/>
    </xf>
    <xf numFmtId="0" fontId="6" fillId="0" borderId="40" xfId="0" applyNumberFormat="1" applyFont="1" applyBorder="1" applyAlignment="1">
      <alignment horizontal="center"/>
    </xf>
    <xf numFmtId="3" fontId="6" fillId="0" borderId="40" xfId="0" applyNumberFormat="1" applyFont="1" applyBorder="1" applyAlignment="1">
      <alignment/>
    </xf>
    <xf numFmtId="3" fontId="6" fillId="0" borderId="40" xfId="0" applyNumberFormat="1" applyFont="1" applyBorder="1" applyAlignment="1">
      <alignment wrapText="1"/>
    </xf>
    <xf numFmtId="3" fontId="6" fillId="33" borderId="40" xfId="0" applyNumberFormat="1" applyFont="1" applyFill="1" applyBorder="1" applyAlignment="1">
      <alignment/>
    </xf>
    <xf numFmtId="3" fontId="9" fillId="36" borderId="0" xfId="0" applyNumberFormat="1" applyFont="1" applyFill="1" applyBorder="1" applyAlignment="1">
      <alignment/>
    </xf>
    <xf numFmtId="0" fontId="6" fillId="0" borderId="27" xfId="0" applyNumberFormat="1" applyFont="1" applyBorder="1" applyAlignment="1">
      <alignment horizontal="center"/>
    </xf>
    <xf numFmtId="0" fontId="72" fillId="40" borderId="37" xfId="0" applyNumberFormat="1" applyFont="1" applyFill="1" applyBorder="1" applyAlignment="1">
      <alignment horizontal="left"/>
    </xf>
    <xf numFmtId="3" fontId="73" fillId="40" borderId="15" xfId="0" applyNumberFormat="1" applyFont="1" applyFill="1" applyBorder="1" applyAlignment="1">
      <alignment horizontal="center"/>
    </xf>
    <xf numFmtId="3" fontId="73" fillId="40" borderId="15" xfId="0" applyNumberFormat="1" applyFont="1" applyFill="1" applyBorder="1" applyAlignment="1">
      <alignment/>
    </xf>
    <xf numFmtId="49" fontId="3" fillId="36" borderId="13" xfId="0" applyNumberFormat="1" applyFont="1" applyFill="1" applyBorder="1" applyAlignment="1">
      <alignment horizontal="center" shrinkToFit="1"/>
    </xf>
    <xf numFmtId="4" fontId="6" fillId="0" borderId="13" xfId="0" applyNumberFormat="1" applyFont="1" applyFill="1" applyBorder="1" applyAlignment="1">
      <alignment/>
    </xf>
    <xf numFmtId="49" fontId="3" fillId="36" borderId="14" xfId="0" applyNumberFormat="1" applyFont="1" applyFill="1" applyBorder="1" applyAlignment="1">
      <alignment horizontal="center" shrinkToFit="1"/>
    </xf>
    <xf numFmtId="3" fontId="10" fillId="37" borderId="0" xfId="0" applyNumberFormat="1" applyFont="1" applyFill="1" applyAlignment="1">
      <alignment/>
    </xf>
    <xf numFmtId="3" fontId="0" fillId="0" borderId="10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left" indent="1"/>
    </xf>
    <xf numFmtId="3" fontId="11" fillId="0" borderId="0" xfId="0" applyNumberFormat="1" applyFont="1" applyBorder="1" applyAlignment="1">
      <alignment horizontal="left" indent="1"/>
    </xf>
    <xf numFmtId="0" fontId="1" fillId="0" borderId="14" xfId="0" applyFont="1" applyBorder="1" applyAlignment="1">
      <alignment wrapText="1"/>
    </xf>
    <xf numFmtId="3" fontId="1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4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left"/>
    </xf>
    <xf numFmtId="4" fontId="3" fillId="36" borderId="14" xfId="0" applyNumberFormat="1" applyFont="1" applyFill="1" applyBorder="1" applyAlignment="1">
      <alignment horizontal="right"/>
    </xf>
    <xf numFmtId="4" fontId="3" fillId="37" borderId="14" xfId="63" applyNumberFormat="1" applyFont="1" applyFill="1" applyBorder="1" applyAlignment="1">
      <alignment horizontal="right"/>
    </xf>
    <xf numFmtId="0" fontId="3" fillId="33" borderId="38" xfId="0" applyNumberFormat="1" applyFont="1" applyFill="1" applyBorder="1" applyAlignment="1">
      <alignment horizontal="center"/>
    </xf>
    <xf numFmtId="3" fontId="9" fillId="0" borderId="0" xfId="0" applyNumberFormat="1" applyFont="1" applyBorder="1" applyAlignment="1">
      <alignment/>
    </xf>
    <xf numFmtId="0" fontId="3" fillId="33" borderId="38" xfId="0" applyNumberFormat="1" applyFont="1" applyFill="1" applyBorder="1" applyAlignment="1">
      <alignment horizontal="center" wrapText="1" shrinkToFit="1"/>
    </xf>
    <xf numFmtId="0" fontId="3" fillId="36" borderId="43" xfId="0" applyNumberFormat="1" applyFont="1" applyFill="1" applyBorder="1" applyAlignment="1">
      <alignment horizontal="center" vertical="center" wrapText="1"/>
    </xf>
    <xf numFmtId="3" fontId="3" fillId="36" borderId="43" xfId="0" applyNumberFormat="1" applyFont="1" applyFill="1" applyBorder="1" applyAlignment="1">
      <alignment horizontal="center" vertical="center" wrapText="1"/>
    </xf>
    <xf numFmtId="0" fontId="3" fillId="36" borderId="44" xfId="0" applyNumberFormat="1" applyFont="1" applyFill="1" applyBorder="1" applyAlignment="1" quotePrefix="1">
      <alignment horizontal="left" vertical="center" wrapText="1"/>
    </xf>
    <xf numFmtId="0" fontId="3" fillId="36" borderId="44" xfId="0" applyNumberFormat="1" applyFont="1" applyFill="1" applyBorder="1" applyAlignment="1">
      <alignment horizontal="left"/>
    </xf>
    <xf numFmtId="0" fontId="3" fillId="36" borderId="43" xfId="0" applyNumberFormat="1" applyFont="1" applyFill="1" applyBorder="1" applyAlignment="1">
      <alignment horizontal="center"/>
    </xf>
    <xf numFmtId="3" fontId="3" fillId="36" borderId="43" xfId="0" applyNumberFormat="1" applyFont="1" applyFill="1" applyBorder="1" applyAlignment="1">
      <alignment/>
    </xf>
    <xf numFmtId="0" fontId="8" fillId="33" borderId="45" xfId="0" applyFont="1" applyFill="1" applyBorder="1" applyAlignment="1">
      <alignment horizontal="center" wrapText="1"/>
    </xf>
    <xf numFmtId="3" fontId="8" fillId="33" borderId="27" xfId="0" applyNumberFormat="1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/>
    </xf>
    <xf numFmtId="3" fontId="8" fillId="33" borderId="22" xfId="0" applyNumberFormat="1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3" fillId="37" borderId="33" xfId="0" applyNumberFormat="1" applyFont="1" applyFill="1" applyBorder="1" applyAlignment="1" quotePrefix="1">
      <alignment horizontal="center" vertical="center" wrapText="1"/>
    </xf>
    <xf numFmtId="0" fontId="3" fillId="37" borderId="34" xfId="0" applyNumberFormat="1" applyFont="1" applyFill="1" applyBorder="1" applyAlignment="1">
      <alignment horizontal="center" vertical="center" wrapText="1"/>
    </xf>
    <xf numFmtId="3" fontId="3" fillId="37" borderId="34" xfId="0" applyNumberFormat="1" applyFont="1" applyFill="1" applyBorder="1" applyAlignment="1">
      <alignment horizontal="center" vertical="center" wrapText="1"/>
    </xf>
    <xf numFmtId="3" fontId="3" fillId="37" borderId="34" xfId="0" applyNumberFormat="1" applyFont="1" applyFill="1" applyBorder="1" applyAlignment="1" quotePrefix="1">
      <alignment horizontal="center" vertical="center" wrapText="1"/>
    </xf>
    <xf numFmtId="3" fontId="6" fillId="0" borderId="43" xfId="0" applyNumberFormat="1" applyFont="1" applyBorder="1" applyAlignment="1">
      <alignment/>
    </xf>
    <xf numFmtId="3" fontId="6" fillId="0" borderId="43" xfId="0" applyNumberFormat="1" applyFont="1" applyBorder="1" applyAlignment="1">
      <alignment wrapText="1"/>
    </xf>
    <xf numFmtId="3" fontId="6" fillId="33" borderId="43" xfId="0" applyNumberFormat="1" applyFont="1" applyFill="1" applyBorder="1" applyAlignment="1">
      <alignment/>
    </xf>
    <xf numFmtId="3" fontId="9" fillId="0" borderId="46" xfId="0" applyNumberFormat="1" applyFont="1" applyBorder="1" applyAlignment="1">
      <alignment/>
    </xf>
    <xf numFmtId="3" fontId="9" fillId="0" borderId="47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3" fontId="3" fillId="37" borderId="35" xfId="0" applyNumberFormat="1" applyFont="1" applyFill="1" applyBorder="1" applyAlignment="1" quotePrefix="1">
      <alignment horizontal="center" vertical="center" wrapText="1"/>
    </xf>
    <xf numFmtId="3" fontId="3" fillId="37" borderId="48" xfId="0" applyNumberFormat="1" applyFont="1" applyFill="1" applyBorder="1" applyAlignment="1" quotePrefix="1">
      <alignment horizontal="center" vertical="center" wrapText="1"/>
    </xf>
    <xf numFmtId="3" fontId="9" fillId="0" borderId="49" xfId="0" applyNumberFormat="1" applyFont="1" applyBorder="1" applyAlignment="1">
      <alignment/>
    </xf>
    <xf numFmtId="3" fontId="9" fillId="0" borderId="50" xfId="0" applyNumberFormat="1" applyFont="1" applyBorder="1" applyAlignment="1">
      <alignment/>
    </xf>
    <xf numFmtId="3" fontId="9" fillId="0" borderId="51" xfId="0" applyNumberFormat="1" applyFont="1" applyBorder="1" applyAlignment="1">
      <alignment/>
    </xf>
    <xf numFmtId="0" fontId="3" fillId="33" borderId="52" xfId="0" applyNumberFormat="1" applyFont="1" applyFill="1" applyBorder="1" applyAlignment="1">
      <alignment horizontal="center"/>
    </xf>
    <xf numFmtId="3" fontId="10" fillId="0" borderId="51" xfId="0" applyNumberFormat="1" applyFont="1" applyBorder="1" applyAlignment="1">
      <alignment/>
    </xf>
    <xf numFmtId="0" fontId="6" fillId="0" borderId="25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3" fillId="33" borderId="24" xfId="0" applyNumberFormat="1" applyFont="1" applyFill="1" applyBorder="1" applyAlignment="1">
      <alignment horizontal="center"/>
    </xf>
    <xf numFmtId="0" fontId="6" fillId="0" borderId="53" xfId="0" applyNumberFormat="1" applyFont="1" applyBorder="1" applyAlignment="1">
      <alignment horizontal="center"/>
    </xf>
    <xf numFmtId="3" fontId="9" fillId="0" borderId="54" xfId="0" applyNumberFormat="1" applyFont="1" applyBorder="1" applyAlignment="1">
      <alignment/>
    </xf>
    <xf numFmtId="0" fontId="6" fillId="0" borderId="25" xfId="0" applyNumberFormat="1" applyFont="1" applyFill="1" applyBorder="1" applyAlignment="1">
      <alignment horizontal="center"/>
    </xf>
    <xf numFmtId="0" fontId="6" fillId="38" borderId="24" xfId="0" applyNumberFormat="1" applyFont="1" applyFill="1" applyBorder="1" applyAlignment="1">
      <alignment horizontal="center"/>
    </xf>
    <xf numFmtId="0" fontId="3" fillId="38" borderId="12" xfId="0" applyNumberFormat="1" applyFont="1" applyFill="1" applyBorder="1" applyAlignment="1" quotePrefix="1">
      <alignment horizontal="center" vertical="justify"/>
    </xf>
    <xf numFmtId="3" fontId="3" fillId="38" borderId="12" xfId="0" applyNumberFormat="1" applyFont="1" applyFill="1" applyBorder="1" applyAlignment="1">
      <alignment/>
    </xf>
    <xf numFmtId="3" fontId="10" fillId="0" borderId="55" xfId="0" applyNumberFormat="1" applyFont="1" applyBorder="1" applyAlignment="1">
      <alignment/>
    </xf>
    <xf numFmtId="3" fontId="10" fillId="0" borderId="56" xfId="0" applyNumberFormat="1" applyFont="1" applyBorder="1" applyAlignment="1">
      <alignment/>
    </xf>
    <xf numFmtId="0" fontId="3" fillId="0" borderId="40" xfId="0" applyNumberFormat="1" applyFont="1" applyBorder="1" applyAlignment="1">
      <alignment horizontal="center" wrapText="1"/>
    </xf>
    <xf numFmtId="3" fontId="19" fillId="0" borderId="0" xfId="0" applyNumberFormat="1" applyFont="1" applyAlignment="1" quotePrefix="1">
      <alignment horizontal="center" vertical="center" wrapText="1"/>
    </xf>
    <xf numFmtId="4" fontId="1" fillId="0" borderId="14" xfId="0" applyNumberFormat="1" applyFont="1" applyBorder="1" applyAlignment="1">
      <alignment wrapText="1"/>
    </xf>
    <xf numFmtId="0" fontId="28" fillId="0" borderId="0" xfId="0" applyFont="1" applyAlignment="1">
      <alignment horizontal="center" wrapText="1"/>
    </xf>
    <xf numFmtId="3" fontId="19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 wrapText="1"/>
    </xf>
    <xf numFmtId="3" fontId="10" fillId="0" borderId="0" xfId="0" applyNumberFormat="1" applyFont="1" applyAlignment="1">
      <alignment horizontal="center" vertical="center"/>
    </xf>
    <xf numFmtId="4" fontId="6" fillId="0" borderId="13" xfId="0" applyNumberFormat="1" applyFont="1" applyBorder="1" applyAlignment="1">
      <alignment/>
    </xf>
    <xf numFmtId="3" fontId="3" fillId="36" borderId="14" xfId="0" applyNumberFormat="1" applyFont="1" applyFill="1" applyBorder="1" applyAlignment="1">
      <alignment horizontal="center" vertical="center"/>
    </xf>
    <xf numFmtId="4" fontId="72" fillId="40" borderId="15" xfId="0" applyNumberFormat="1" applyFont="1" applyFill="1" applyBorder="1" applyAlignment="1">
      <alignment horizontal="center" vertical="center" wrapText="1"/>
    </xf>
    <xf numFmtId="4" fontId="3" fillId="36" borderId="15" xfId="0" applyNumberFormat="1" applyFont="1" applyFill="1" applyBorder="1" applyAlignment="1">
      <alignment/>
    </xf>
    <xf numFmtId="4" fontId="3" fillId="36" borderId="13" xfId="0" applyNumberFormat="1" applyFont="1" applyFill="1" applyBorder="1" applyAlignment="1">
      <alignment/>
    </xf>
    <xf numFmtId="4" fontId="6" fillId="36" borderId="13" xfId="0" applyNumberFormat="1" applyFont="1" applyFill="1" applyBorder="1" applyAlignment="1">
      <alignment/>
    </xf>
    <xf numFmtId="3" fontId="19" fillId="0" borderId="0" xfId="0" applyNumberFormat="1" applyFont="1" applyAlignment="1">
      <alignment vertical="center"/>
    </xf>
    <xf numFmtId="4" fontId="3" fillId="36" borderId="43" xfId="0" applyNumberFormat="1" applyFont="1" applyFill="1" applyBorder="1" applyAlignment="1">
      <alignment horizontal="center" vertical="center" wrapText="1"/>
    </xf>
    <xf numFmtId="4" fontId="3" fillId="33" borderId="38" xfId="0" applyNumberFormat="1" applyFont="1" applyFill="1" applyBorder="1" applyAlignment="1">
      <alignment/>
    </xf>
    <xf numFmtId="0" fontId="1" fillId="33" borderId="17" xfId="0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1" fillId="41" borderId="13" xfId="0" applyNumberFormat="1" applyFont="1" applyFill="1" applyBorder="1" applyAlignment="1">
      <alignment/>
    </xf>
    <xf numFmtId="4" fontId="1" fillId="33" borderId="57" xfId="0" applyNumberFormat="1" applyFont="1" applyFill="1" applyBorder="1" applyAlignment="1">
      <alignment/>
    </xf>
    <xf numFmtId="0" fontId="1" fillId="0" borderId="14" xfId="0" applyFont="1" applyBorder="1" applyAlignment="1">
      <alignment horizontal="center" wrapText="1"/>
    </xf>
    <xf numFmtId="4" fontId="0" fillId="0" borderId="14" xfId="0" applyNumberFormat="1" applyBorder="1" applyAlignment="1">
      <alignment/>
    </xf>
    <xf numFmtId="2" fontId="0" fillId="0" borderId="14" xfId="0" applyNumberForma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14" xfId="52" applyFont="1" applyFill="1" applyBorder="1" applyAlignment="1">
      <alignment horizontal="left" vertical="center" wrapText="1"/>
      <protection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0" xfId="0" applyNumberFormat="1" applyFont="1" applyAlignment="1" quotePrefix="1">
      <alignment horizontal="left" vertical="center" wrapText="1"/>
    </xf>
    <xf numFmtId="4" fontId="6" fillId="0" borderId="14" xfId="0" applyNumberFormat="1" applyFont="1" applyBorder="1" applyAlignment="1">
      <alignment/>
    </xf>
    <xf numFmtId="3" fontId="6" fillId="37" borderId="14" xfId="0" applyNumberFormat="1" applyFont="1" applyFill="1" applyBorder="1" applyAlignment="1">
      <alignment/>
    </xf>
    <xf numFmtId="3" fontId="8" fillId="13" borderId="34" xfId="0" applyNumberFormat="1" applyFont="1" applyFill="1" applyBorder="1" applyAlignment="1">
      <alignment horizontal="center" vertical="center" wrapText="1"/>
    </xf>
    <xf numFmtId="3" fontId="3" fillId="34" borderId="28" xfId="0" applyNumberFormat="1" applyFont="1" applyFill="1" applyBorder="1" applyAlignment="1">
      <alignment horizontal="center" vertical="center" wrapText="1"/>
    </xf>
    <xf numFmtId="4" fontId="3" fillId="33" borderId="28" xfId="63" applyNumberFormat="1" applyFont="1" applyFill="1" applyBorder="1" applyAlignment="1">
      <alignment horizontal="right"/>
    </xf>
    <xf numFmtId="4" fontId="3" fillId="34" borderId="28" xfId="0" applyNumberFormat="1" applyFont="1" applyFill="1" applyBorder="1" applyAlignment="1">
      <alignment/>
    </xf>
    <xf numFmtId="3" fontId="3" fillId="37" borderId="0" xfId="0" applyNumberFormat="1" applyFont="1" applyFill="1" applyBorder="1" applyAlignment="1">
      <alignment horizontal="center" vertical="center" wrapText="1"/>
    </xf>
    <xf numFmtId="4" fontId="3" fillId="37" borderId="0" xfId="63" applyNumberFormat="1" applyFont="1" applyFill="1" applyBorder="1" applyAlignment="1">
      <alignment horizontal="right"/>
    </xf>
    <xf numFmtId="3" fontId="3" fillId="7" borderId="14" xfId="0" applyNumberFormat="1" applyFont="1" applyFill="1" applyBorder="1" applyAlignment="1">
      <alignment/>
    </xf>
    <xf numFmtId="4" fontId="3" fillId="7" borderId="14" xfId="0" applyNumberFormat="1" applyFont="1" applyFill="1" applyBorder="1" applyAlignment="1">
      <alignment/>
    </xf>
    <xf numFmtId="4" fontId="3" fillId="36" borderId="28" xfId="0" applyNumberFormat="1" applyFont="1" applyFill="1" applyBorder="1" applyAlignment="1">
      <alignment horizontal="right"/>
    </xf>
    <xf numFmtId="4" fontId="3" fillId="37" borderId="0" xfId="0" applyNumberFormat="1" applyFont="1" applyFill="1" applyBorder="1" applyAlignment="1">
      <alignment horizontal="right"/>
    </xf>
    <xf numFmtId="3" fontId="3" fillId="7" borderId="34" xfId="0" applyNumberFormat="1" applyFont="1" applyFill="1" applyBorder="1" applyAlignment="1">
      <alignment horizontal="center" vertical="center" wrapText="1"/>
    </xf>
    <xf numFmtId="3" fontId="3" fillId="7" borderId="12" xfId="0" applyNumberFormat="1" applyFont="1" applyFill="1" applyBorder="1" applyAlignment="1">
      <alignment/>
    </xf>
    <xf numFmtId="4" fontId="3" fillId="7" borderId="12" xfId="0" applyNumberFormat="1" applyFont="1" applyFill="1" applyBorder="1" applyAlignment="1">
      <alignment/>
    </xf>
    <xf numFmtId="4" fontId="1" fillId="7" borderId="58" xfId="0" applyNumberFormat="1" applyFont="1" applyFill="1" applyBorder="1" applyAlignment="1">
      <alignment/>
    </xf>
    <xf numFmtId="4" fontId="73" fillId="40" borderId="15" xfId="0" applyNumberFormat="1" applyFont="1" applyFill="1" applyBorder="1" applyAlignment="1">
      <alignment/>
    </xf>
    <xf numFmtId="3" fontId="5" fillId="0" borderId="0" xfId="0" applyNumberFormat="1" applyFont="1" applyBorder="1" applyAlignment="1">
      <alignment horizontal="center" wrapText="1"/>
    </xf>
    <xf numFmtId="0" fontId="15" fillId="33" borderId="59" xfId="0" applyNumberFormat="1" applyFont="1" applyFill="1" applyBorder="1" applyAlignment="1">
      <alignment horizontal="center"/>
    </xf>
    <xf numFmtId="0" fontId="15" fillId="33" borderId="47" xfId="0" applyNumberFormat="1" applyFont="1" applyFill="1" applyBorder="1" applyAlignment="1">
      <alignment horizontal="center"/>
    </xf>
    <xf numFmtId="0" fontId="15" fillId="33" borderId="17" xfId="0" applyNumberFormat="1" applyFont="1" applyFill="1" applyBorder="1" applyAlignment="1">
      <alignment horizontal="center"/>
    </xf>
    <xf numFmtId="0" fontId="8" fillId="33" borderId="59" xfId="0" applyFont="1" applyFill="1" applyBorder="1" applyAlignment="1">
      <alignment horizontal="center"/>
    </xf>
    <xf numFmtId="0" fontId="8" fillId="33" borderId="47" xfId="0" applyFont="1" applyFill="1" applyBorder="1" applyAlignment="1">
      <alignment horizontal="center"/>
    </xf>
    <xf numFmtId="0" fontId="14" fillId="0" borderId="0" xfId="0" applyNumberFormat="1" applyFont="1" applyAlignment="1">
      <alignment horizontal="center" wrapText="1"/>
    </xf>
    <xf numFmtId="0" fontId="28" fillId="0" borderId="0" xfId="0" applyFont="1" applyAlignment="1">
      <alignment horizont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3" fontId="20" fillId="0" borderId="0" xfId="0" applyNumberFormat="1" applyFont="1" applyBorder="1" applyAlignment="1">
      <alignment horizontal="center" vertical="center" wrapText="1"/>
    </xf>
    <xf numFmtId="3" fontId="20" fillId="0" borderId="0" xfId="0" applyNumberFormat="1" applyFont="1" applyAlignment="1">
      <alignment horizontal="center" vertical="center" wrapText="1"/>
    </xf>
    <xf numFmtId="3" fontId="1" fillId="0" borderId="0" xfId="0" applyNumberFormat="1" applyFont="1" applyBorder="1" applyAlignment="1">
      <alignment horizontal="center"/>
    </xf>
    <xf numFmtId="3" fontId="2" fillId="0" borderId="60" xfId="0" applyNumberFormat="1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3" fillId="37" borderId="61" xfId="0" applyNumberFormat="1" applyFont="1" applyFill="1" applyBorder="1" applyAlignment="1" quotePrefix="1">
      <alignment horizontal="left" vertical="center" wrapText="1"/>
    </xf>
    <xf numFmtId="0" fontId="3" fillId="37" borderId="62" xfId="0" applyNumberFormat="1" applyFont="1" applyFill="1" applyBorder="1" applyAlignment="1" quotePrefix="1">
      <alignment horizontal="left" vertical="center" wrapText="1"/>
    </xf>
    <xf numFmtId="0" fontId="3" fillId="0" borderId="59" xfId="0" applyNumberFormat="1" applyFont="1" applyBorder="1" applyAlignment="1">
      <alignment horizontal="left"/>
    </xf>
    <xf numFmtId="0" fontId="3" fillId="0" borderId="63" xfId="0" applyNumberFormat="1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19" fillId="0" borderId="0" xfId="0" applyNumberFormat="1" applyFont="1" applyAlignment="1">
      <alignment horizontal="left" vertical="center"/>
    </xf>
    <xf numFmtId="3" fontId="19" fillId="0" borderId="0" xfId="0" applyNumberFormat="1" applyFont="1" applyAlignment="1">
      <alignment horizontal="left" vertical="center"/>
    </xf>
    <xf numFmtId="0" fontId="13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 wrapText="1"/>
    </xf>
    <xf numFmtId="49" fontId="19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left"/>
    </xf>
    <xf numFmtId="3" fontId="19" fillId="0" borderId="0" xfId="0" applyNumberFormat="1" applyFont="1" applyAlignment="1" quotePrefix="1">
      <alignment horizontal="left" vertical="center" wrapText="1"/>
    </xf>
    <xf numFmtId="3" fontId="0" fillId="0" borderId="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 horizontal="center"/>
    </xf>
    <xf numFmtId="0" fontId="18" fillId="0" borderId="0" xfId="0" applyFont="1" applyAlignment="1" quotePrefix="1">
      <alignment wrapText="1"/>
    </xf>
    <xf numFmtId="0" fontId="18" fillId="0" borderId="0" xfId="0" applyFont="1" applyAlignment="1">
      <alignment wrapText="1"/>
    </xf>
    <xf numFmtId="3" fontId="0" fillId="0" borderId="0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4" fontId="1" fillId="33" borderId="65" xfId="0" applyNumberFormat="1" applyFont="1" applyFill="1" applyBorder="1" applyAlignment="1">
      <alignment horizontal="center"/>
    </xf>
    <xf numFmtId="4" fontId="1" fillId="33" borderId="57" xfId="0" applyNumberFormat="1" applyFont="1" applyFill="1" applyBorder="1" applyAlignment="1">
      <alignment horizontal="center"/>
    </xf>
    <xf numFmtId="4" fontId="1" fillId="33" borderId="57" xfId="0" applyNumberFormat="1" applyFont="1" applyFill="1" applyBorder="1" applyAlignment="1">
      <alignment horizontal="center" wrapText="1"/>
    </xf>
    <xf numFmtId="0" fontId="1" fillId="7" borderId="34" xfId="0" applyFont="1" applyFill="1" applyBorder="1" applyAlignment="1">
      <alignment horizontal="center" vertical="center" wrapText="1"/>
    </xf>
    <xf numFmtId="0" fontId="1" fillId="7" borderId="38" xfId="0" applyFont="1" applyFill="1" applyBorder="1" applyAlignment="1">
      <alignment horizontal="center" vertical="center" wrapText="1"/>
    </xf>
    <xf numFmtId="0" fontId="13" fillId="0" borderId="55" xfId="0" applyFont="1" applyBorder="1" applyAlignment="1">
      <alignment horizontal="left"/>
    </xf>
    <xf numFmtId="0" fontId="1" fillId="33" borderId="59" xfId="0" applyFont="1" applyFill="1" applyBorder="1" applyAlignment="1">
      <alignment horizontal="center"/>
    </xf>
    <xf numFmtId="0" fontId="1" fillId="33" borderId="47" xfId="0" applyFont="1" applyFill="1" applyBorder="1" applyAlignment="1">
      <alignment horizontal="center"/>
    </xf>
    <xf numFmtId="0" fontId="0" fillId="33" borderId="47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41" borderId="29" xfId="0" applyFont="1" applyFill="1" applyBorder="1" applyAlignment="1">
      <alignment horizontal="center" vertical="center" wrapText="1"/>
    </xf>
    <xf numFmtId="0" fontId="1" fillId="41" borderId="6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33" borderId="59" xfId="0" applyFont="1" applyFill="1" applyBorder="1" applyAlignment="1">
      <alignment horizontal="center"/>
    </xf>
    <xf numFmtId="0" fontId="1" fillId="33" borderId="47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8" fillId="33" borderId="59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8" fillId="33" borderId="47" xfId="0" applyFont="1" applyFill="1" applyBorder="1" applyAlignment="1">
      <alignment horizontal="center"/>
    </xf>
    <xf numFmtId="0" fontId="8" fillId="0" borderId="3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/>
    </xf>
    <xf numFmtId="0" fontId="8" fillId="0" borderId="35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3" fontId="8" fillId="33" borderId="55" xfId="0" applyNumberFormat="1" applyFont="1" applyFill="1" applyBorder="1" applyAlignment="1">
      <alignment horizontal="center" vertical="center"/>
    </xf>
    <xf numFmtId="0" fontId="8" fillId="33" borderId="55" xfId="0" applyFont="1" applyFill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/>
    </xf>
    <xf numFmtId="3" fontId="8" fillId="33" borderId="56" xfId="0" applyNumberFormat="1" applyFont="1" applyFill="1" applyBorder="1" applyAlignment="1">
      <alignment horizontal="center" vertical="center"/>
    </xf>
    <xf numFmtId="0" fontId="25" fillId="0" borderId="0" xfId="0" applyFont="1" applyAlignment="1" quotePrefix="1">
      <alignment wrapText="1"/>
    </xf>
    <xf numFmtId="0" fontId="25" fillId="0" borderId="0" xfId="0" applyFont="1" applyAlignment="1">
      <alignment wrapText="1"/>
    </xf>
    <xf numFmtId="3" fontId="0" fillId="0" borderId="0" xfId="0" applyNumberFormat="1" applyFont="1" applyBorder="1" applyAlignment="1">
      <alignment horizont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Font="1" applyBorder="1" applyAlignment="1">
      <alignment horizontal="left"/>
    </xf>
    <xf numFmtId="0" fontId="14" fillId="0" borderId="0" xfId="0" applyFont="1" applyAlignment="1">
      <alignment horizontal="center" wrapText="1"/>
    </xf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0" fillId="0" borderId="28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xxxinvest" xfId="51"/>
    <cellStyle name="Obično_List7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76200</xdr:rowOff>
    </xdr:from>
    <xdr:to>
      <xdr:col>1</xdr:col>
      <xdr:colOff>0</xdr:colOff>
      <xdr:row>4</xdr:row>
      <xdr:rowOff>923925</xdr:rowOff>
    </xdr:to>
    <xdr:sp>
      <xdr:nvSpPr>
        <xdr:cNvPr id="1" name="Line 1"/>
        <xdr:cNvSpPr>
          <a:spLocks/>
        </xdr:cNvSpPr>
      </xdr:nvSpPr>
      <xdr:spPr>
        <a:xfrm>
          <a:off x="0" y="514350"/>
          <a:ext cx="2524125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85725</xdr:rowOff>
    </xdr:from>
    <xdr:to>
      <xdr:col>0</xdr:col>
      <xdr:colOff>2019300</xdr:colOff>
      <xdr:row>4</xdr:row>
      <xdr:rowOff>647700</xdr:rowOff>
    </xdr:to>
    <xdr:sp>
      <xdr:nvSpPr>
        <xdr:cNvPr id="2" name="Line 2"/>
        <xdr:cNvSpPr>
          <a:spLocks/>
        </xdr:cNvSpPr>
      </xdr:nvSpPr>
      <xdr:spPr>
        <a:xfrm>
          <a:off x="0" y="523875"/>
          <a:ext cx="20193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0</xdr:col>
      <xdr:colOff>1085850</xdr:colOff>
      <xdr:row>4</xdr:row>
      <xdr:rowOff>762000</xdr:rowOff>
    </xdr:to>
    <xdr:sp>
      <xdr:nvSpPr>
        <xdr:cNvPr id="1" name="Line 1"/>
        <xdr:cNvSpPr>
          <a:spLocks/>
        </xdr:cNvSpPr>
      </xdr:nvSpPr>
      <xdr:spPr>
        <a:xfrm>
          <a:off x="28575" y="457200"/>
          <a:ext cx="1057275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1"/>
  <sheetViews>
    <sheetView zoomScalePageLayoutView="0" workbookViewId="0" topLeftCell="A85">
      <selection activeCell="A2" sqref="A2:R102"/>
    </sheetView>
  </sheetViews>
  <sheetFormatPr defaultColWidth="9.140625" defaultRowHeight="12.75"/>
  <cols>
    <col min="1" max="1" width="17.57421875" style="13" customWidth="1"/>
    <col min="2" max="2" width="24.7109375" style="14" customWidth="1"/>
    <col min="3" max="3" width="14.28125" style="14" customWidth="1"/>
    <col min="4" max="4" width="16.28125" style="14" customWidth="1"/>
    <col min="5" max="6" width="12.28125" style="6" customWidth="1"/>
    <col min="7" max="7" width="11.28125" style="8" customWidth="1"/>
    <col min="8" max="9" width="8.00390625" style="6" customWidth="1"/>
    <col min="10" max="10" width="10.57421875" style="6" customWidth="1"/>
    <col min="11" max="11" width="7.57421875" style="6" customWidth="1"/>
    <col min="12" max="12" width="10.421875" style="6" customWidth="1"/>
    <col min="13" max="13" width="9.00390625" style="6" customWidth="1"/>
    <col min="14" max="14" width="12.7109375" style="6" customWidth="1"/>
    <col min="15" max="15" width="9.7109375" style="6" customWidth="1"/>
    <col min="16" max="16" width="7.421875" style="6" customWidth="1"/>
    <col min="17" max="18" width="9.57421875" style="6" customWidth="1"/>
    <col min="19" max="19" width="16.7109375" style="6" hidden="1" customWidth="1"/>
    <col min="20" max="20" width="16.421875" style="6" hidden="1" customWidth="1"/>
    <col min="21" max="21" width="10.421875" style="6" customWidth="1"/>
    <col min="22" max="16384" width="9.140625" style="6" customWidth="1"/>
  </cols>
  <sheetData>
    <row r="1" spans="1:21" ht="15.75" customHeight="1" thickBot="1">
      <c r="A1" s="309" t="s">
        <v>67</v>
      </c>
      <c r="B1" s="310"/>
      <c r="C1" s="310"/>
      <c r="D1" s="310"/>
      <c r="E1" s="310"/>
      <c r="F1" s="310"/>
      <c r="G1" s="311"/>
      <c r="Q1" s="312" t="s">
        <v>15</v>
      </c>
      <c r="R1" s="313"/>
      <c r="S1" s="7"/>
      <c r="T1" s="7"/>
      <c r="U1" s="7"/>
    </row>
    <row r="2" spans="1:21" ht="20.25" customHeight="1">
      <c r="A2" s="314" t="s">
        <v>154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266"/>
      <c r="Q2" s="7"/>
      <c r="R2" s="7"/>
      <c r="S2" s="7"/>
      <c r="T2" s="7"/>
      <c r="U2" s="7"/>
    </row>
    <row r="3" spans="1:21" ht="20.25" customHeight="1">
      <c r="A3" s="143"/>
      <c r="B3" s="319" t="s">
        <v>149</v>
      </c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144"/>
      <c r="Q3" s="7"/>
      <c r="R3" s="7"/>
      <c r="S3" s="7"/>
      <c r="T3" s="7"/>
      <c r="U3" s="7"/>
    </row>
    <row r="4" spans="1:16" ht="18" customHeight="1">
      <c r="A4" s="16" t="s">
        <v>16</v>
      </c>
      <c r="B4" s="5"/>
      <c r="C4" s="5"/>
      <c r="D4" s="5"/>
      <c r="E4" s="5"/>
      <c r="F4" s="5"/>
      <c r="G4" s="4"/>
      <c r="H4" s="15"/>
      <c r="I4" s="15"/>
      <c r="J4" s="15"/>
      <c r="K4" s="15"/>
      <c r="L4" s="15"/>
      <c r="M4" s="15"/>
      <c r="N4" s="15"/>
      <c r="O4" s="15"/>
      <c r="P4" s="15"/>
    </row>
    <row r="5" spans="1:16" ht="22.5" customHeight="1">
      <c r="A5" s="17" t="s">
        <v>67</v>
      </c>
      <c r="B5" s="18"/>
      <c r="C5" s="18"/>
      <c r="D5" s="18"/>
      <c r="E5" s="18"/>
      <c r="F5" s="18"/>
      <c r="G5" s="19"/>
      <c r="H5" s="15"/>
      <c r="I5" s="15"/>
      <c r="J5" s="15"/>
      <c r="K5" s="15"/>
      <c r="L5" s="15"/>
      <c r="M5" s="15"/>
      <c r="N5" s="15"/>
      <c r="O5" s="15"/>
      <c r="P5" s="15"/>
    </row>
    <row r="6" spans="1:16" ht="16.5" customHeight="1">
      <c r="A6" s="20"/>
      <c r="B6" s="15"/>
      <c r="C6" s="15"/>
      <c r="D6" s="15"/>
      <c r="E6" s="15"/>
      <c r="F6" s="15"/>
      <c r="G6" s="19"/>
      <c r="H6" s="15"/>
      <c r="I6" s="15"/>
      <c r="J6" s="15"/>
      <c r="K6" s="15"/>
      <c r="L6" s="15"/>
      <c r="M6" s="15"/>
      <c r="N6" s="15"/>
      <c r="O6" s="15"/>
      <c r="P6" s="15"/>
    </row>
    <row r="7" spans="1:18" ht="38.25" customHeight="1">
      <c r="A7" s="35" t="s">
        <v>17</v>
      </c>
      <c r="B7" s="36" t="s">
        <v>155</v>
      </c>
      <c r="C7" s="36" t="s">
        <v>148</v>
      </c>
      <c r="D7" s="272" t="s">
        <v>147</v>
      </c>
      <c r="E7" s="37" t="s">
        <v>141</v>
      </c>
      <c r="F7" s="294" t="s">
        <v>156</v>
      </c>
      <c r="G7" s="297"/>
      <c r="H7" s="316"/>
      <c r="I7" s="316"/>
      <c r="J7" s="317"/>
      <c r="K7" s="317"/>
      <c r="L7" s="267"/>
      <c r="M7" s="61"/>
      <c r="N7" s="318"/>
      <c r="O7" s="318"/>
      <c r="P7" s="318"/>
      <c r="Q7" s="318"/>
      <c r="R7" s="318"/>
    </row>
    <row r="8" spans="1:18" ht="21.75" customHeight="1">
      <c r="A8" s="38" t="s">
        <v>9</v>
      </c>
      <c r="B8" s="219">
        <f>SUM(B9:B10)</f>
        <v>3932450</v>
      </c>
      <c r="C8" s="219">
        <v>0</v>
      </c>
      <c r="D8" s="219">
        <f aca="true" t="shared" si="0" ref="D8:D13">B8</f>
        <v>3932450</v>
      </c>
      <c r="E8" s="70">
        <v>4115100</v>
      </c>
      <c r="F8" s="295">
        <v>4129100</v>
      </c>
      <c r="G8" s="298"/>
      <c r="H8" s="320"/>
      <c r="I8" s="320"/>
      <c r="J8" s="321"/>
      <c r="K8" s="321"/>
      <c r="L8" s="122"/>
      <c r="M8" s="62"/>
      <c r="N8" s="318"/>
      <c r="O8" s="318"/>
      <c r="P8" s="318"/>
      <c r="Q8" s="318"/>
      <c r="R8" s="318"/>
    </row>
    <row r="9" spans="1:18" ht="21.75" customHeight="1">
      <c r="A9" s="217" t="s">
        <v>129</v>
      </c>
      <c r="B9" s="219">
        <f>E96</f>
        <v>337400</v>
      </c>
      <c r="C9" s="219">
        <f>F96</f>
        <v>-33740</v>
      </c>
      <c r="D9" s="219">
        <f>B9+C9</f>
        <v>303660</v>
      </c>
      <c r="E9" s="70">
        <v>337400</v>
      </c>
      <c r="F9" s="295">
        <v>347400</v>
      </c>
      <c r="G9" s="298"/>
      <c r="H9" s="142"/>
      <c r="I9" s="142"/>
      <c r="J9" s="122"/>
      <c r="K9" s="122"/>
      <c r="L9" s="122"/>
      <c r="M9" s="62"/>
      <c r="N9" s="62"/>
      <c r="O9" s="62"/>
      <c r="P9" s="62"/>
      <c r="Q9" s="62"/>
      <c r="R9" s="62"/>
    </row>
    <row r="10" spans="1:18" ht="21.75" customHeight="1">
      <c r="A10" s="217" t="s">
        <v>126</v>
      </c>
      <c r="B10" s="219">
        <f>D96</f>
        <v>3595050</v>
      </c>
      <c r="C10" s="219">
        <v>0</v>
      </c>
      <c r="D10" s="219">
        <f t="shared" si="0"/>
        <v>3595050</v>
      </c>
      <c r="E10" s="70">
        <v>3777700</v>
      </c>
      <c r="F10" s="295">
        <v>3781700</v>
      </c>
      <c r="G10" s="298"/>
      <c r="H10" s="142"/>
      <c r="I10" s="142"/>
      <c r="J10" s="122"/>
      <c r="K10" s="122"/>
      <c r="L10" s="122"/>
      <c r="M10" s="62"/>
      <c r="N10" s="62"/>
      <c r="O10" s="62"/>
      <c r="P10" s="62"/>
      <c r="Q10" s="62"/>
      <c r="R10" s="62"/>
    </row>
    <row r="11" spans="1:18" ht="35.25" customHeight="1">
      <c r="A11" s="125" t="s">
        <v>69</v>
      </c>
      <c r="B11" s="69">
        <v>300</v>
      </c>
      <c r="C11" s="69">
        <v>0</v>
      </c>
      <c r="D11" s="219">
        <f t="shared" si="0"/>
        <v>300</v>
      </c>
      <c r="E11" s="70">
        <v>300</v>
      </c>
      <c r="F11" s="295">
        <v>300</v>
      </c>
      <c r="G11" s="298"/>
      <c r="H11" s="142"/>
      <c r="I11" s="142"/>
      <c r="J11" s="122"/>
      <c r="K11" s="122"/>
      <c r="L11" s="122"/>
      <c r="M11" s="62"/>
      <c r="N11" s="62"/>
      <c r="O11" s="62"/>
      <c r="P11" s="62"/>
      <c r="Q11" s="62"/>
      <c r="R11" s="62"/>
    </row>
    <row r="12" spans="1:18" ht="49.5" customHeight="1">
      <c r="A12" s="60" t="s">
        <v>8</v>
      </c>
      <c r="B12" s="71">
        <v>237000</v>
      </c>
      <c r="C12" s="71">
        <v>0</v>
      </c>
      <c r="D12" s="219">
        <f t="shared" si="0"/>
        <v>237000</v>
      </c>
      <c r="E12" s="70">
        <v>238000</v>
      </c>
      <c r="F12" s="295">
        <v>223600</v>
      </c>
      <c r="G12" s="298"/>
      <c r="H12" s="316"/>
      <c r="I12" s="316"/>
      <c r="J12" s="317"/>
      <c r="K12" s="317"/>
      <c r="L12" s="267"/>
      <c r="M12" s="62"/>
      <c r="N12" s="318"/>
      <c r="O12" s="318"/>
      <c r="P12" s="318"/>
      <c r="Q12" s="318"/>
      <c r="R12" s="318"/>
    </row>
    <row r="13" spans="1:16" ht="15.75">
      <c r="A13" s="38" t="s">
        <v>1</v>
      </c>
      <c r="B13" s="219">
        <v>15000</v>
      </c>
      <c r="C13" s="219">
        <v>0</v>
      </c>
      <c r="D13" s="219">
        <f t="shared" si="0"/>
        <v>15000</v>
      </c>
      <c r="E13" s="70">
        <v>10000</v>
      </c>
      <c r="F13" s="295">
        <v>10000</v>
      </c>
      <c r="G13" s="298"/>
      <c r="H13" s="15"/>
      <c r="I13" s="15"/>
      <c r="J13" s="145"/>
      <c r="K13" s="15"/>
      <c r="L13" s="15"/>
      <c r="M13" s="15"/>
      <c r="N13" s="15"/>
      <c r="O13" s="15"/>
      <c r="P13" s="15"/>
    </row>
    <row r="14" spans="1:16" ht="15.75">
      <c r="A14" s="38" t="s">
        <v>14</v>
      </c>
      <c r="B14" s="219">
        <v>10000</v>
      </c>
      <c r="C14" s="219">
        <v>0</v>
      </c>
      <c r="D14" s="219">
        <f>B14+C14</f>
        <v>10000</v>
      </c>
      <c r="E14" s="70">
        <v>15000</v>
      </c>
      <c r="F14" s="295">
        <v>15000</v>
      </c>
      <c r="G14" s="298"/>
      <c r="H14" s="15"/>
      <c r="I14" s="15"/>
      <c r="J14" s="145"/>
      <c r="K14" s="15"/>
      <c r="L14" s="15"/>
      <c r="M14" s="15"/>
      <c r="N14" s="15"/>
      <c r="O14" s="15"/>
      <c r="P14" s="15"/>
    </row>
    <row r="15" spans="1:16" ht="36.75">
      <c r="A15" s="125" t="s">
        <v>180</v>
      </c>
      <c r="B15" s="219">
        <v>0</v>
      </c>
      <c r="C15" s="219">
        <v>544017.31</v>
      </c>
      <c r="D15" s="219">
        <f>B15+C15</f>
        <v>544017.31</v>
      </c>
      <c r="E15" s="70">
        <v>0</v>
      </c>
      <c r="F15" s="295"/>
      <c r="G15" s="298"/>
      <c r="H15" s="15"/>
      <c r="I15" s="15"/>
      <c r="J15" s="145"/>
      <c r="K15" s="15"/>
      <c r="L15" s="15"/>
      <c r="M15" s="15"/>
      <c r="N15" s="15"/>
      <c r="O15" s="15"/>
      <c r="P15" s="15"/>
    </row>
    <row r="16" spans="1:16" ht="15.75">
      <c r="A16" s="39" t="s">
        <v>18</v>
      </c>
      <c r="B16" s="72">
        <f>SUM(B9:B15)</f>
        <v>4194750</v>
      </c>
      <c r="C16" s="72">
        <f>SUM(C9:C15)</f>
        <v>510277.31000000006</v>
      </c>
      <c r="D16" s="72">
        <f>SUM(D9:D15)</f>
        <v>4705027.3100000005</v>
      </c>
      <c r="E16" s="72">
        <f>SUM(E9:E15)</f>
        <v>4378400</v>
      </c>
      <c r="F16" s="296">
        <f>SUM(F9:F15)</f>
        <v>4378000</v>
      </c>
      <c r="G16" s="120"/>
      <c r="H16" s="15"/>
      <c r="I16" s="15"/>
      <c r="J16" s="21"/>
      <c r="K16" s="15"/>
      <c r="L16" s="15"/>
      <c r="M16" s="15"/>
      <c r="N16" s="15"/>
      <c r="O16" s="15"/>
      <c r="P16" s="15"/>
    </row>
    <row r="17" spans="14:16" ht="30.75" customHeight="1">
      <c r="N17" s="15"/>
      <c r="O17" s="15"/>
      <c r="P17" s="15"/>
    </row>
    <row r="18" spans="14:16" ht="30.75" customHeight="1">
      <c r="N18" s="15"/>
      <c r="O18" s="15"/>
      <c r="P18" s="15"/>
    </row>
    <row r="19" spans="14:16" ht="30.75" customHeight="1">
      <c r="N19" s="15"/>
      <c r="O19" s="15"/>
      <c r="P19" s="15"/>
    </row>
    <row r="20" spans="14:16" ht="30.75" customHeight="1">
      <c r="N20" s="15"/>
      <c r="O20" s="15"/>
      <c r="P20" s="15"/>
    </row>
    <row r="21" spans="14:16" ht="30.75" customHeight="1">
      <c r="N21" s="15"/>
      <c r="O21" s="15"/>
      <c r="P21" s="15"/>
    </row>
    <row r="22" spans="14:16" ht="30.75" customHeight="1">
      <c r="N22" s="15"/>
      <c r="O22" s="15"/>
      <c r="P22" s="15"/>
    </row>
    <row r="23" spans="14:16" ht="30.75" customHeight="1">
      <c r="N23" s="15"/>
      <c r="O23" s="15"/>
      <c r="P23" s="15"/>
    </row>
    <row r="24" spans="14:16" ht="30.75" customHeight="1">
      <c r="N24" s="15"/>
      <c r="O24" s="15"/>
      <c r="P24" s="15"/>
    </row>
    <row r="25" spans="14:16" ht="30.75" customHeight="1">
      <c r="N25" s="15"/>
      <c r="O25" s="15"/>
      <c r="P25" s="15"/>
    </row>
    <row r="26" spans="14:16" ht="30.75" customHeight="1">
      <c r="N26" s="15"/>
      <c r="O26" s="15"/>
      <c r="P26" s="15"/>
    </row>
    <row r="27" spans="14:16" ht="30.75" customHeight="1">
      <c r="N27" s="15"/>
      <c r="O27" s="15"/>
      <c r="P27" s="15"/>
    </row>
    <row r="28" spans="14:16" ht="30.75" customHeight="1">
      <c r="N28" s="15"/>
      <c r="O28" s="15"/>
      <c r="P28" s="15"/>
    </row>
    <row r="29" spans="1:16" ht="15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16" ht="15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1:16" ht="15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16" ht="15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6" ht="15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1:16" ht="15.75">
      <c r="A34" s="23"/>
      <c r="B34" s="20"/>
      <c r="C34" s="20"/>
      <c r="D34" s="20"/>
      <c r="E34" s="15"/>
      <c r="F34" s="15"/>
      <c r="G34" s="5"/>
      <c r="H34" s="15"/>
      <c r="I34" s="15"/>
      <c r="J34" s="15"/>
      <c r="K34" s="15"/>
      <c r="L34" s="15"/>
      <c r="M34" s="15"/>
      <c r="N34" s="15"/>
      <c r="O34" s="15"/>
      <c r="P34" s="15"/>
    </row>
    <row r="35" spans="1:18" ht="15.75">
      <c r="A35" s="24"/>
      <c r="B35" s="24"/>
      <c r="C35" s="24"/>
      <c r="D35" s="24"/>
      <c r="E35" s="24"/>
      <c r="F35" s="24"/>
      <c r="G35" s="25"/>
      <c r="H35" s="24"/>
      <c r="I35" s="24"/>
      <c r="J35" s="24"/>
      <c r="K35" s="24"/>
      <c r="L35" s="24"/>
      <c r="M35" s="24"/>
      <c r="N35" s="24"/>
      <c r="O35" s="24"/>
      <c r="P35" s="24"/>
      <c r="Q35" s="9"/>
      <c r="R35" s="9"/>
    </row>
    <row r="36" spans="1:18" ht="8.25" customHeight="1">
      <c r="A36" s="2"/>
      <c r="B36" s="2"/>
      <c r="C36" s="2"/>
      <c r="D36" s="2"/>
      <c r="E36" s="2"/>
      <c r="F36" s="2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1"/>
      <c r="R36" s="41"/>
    </row>
    <row r="37" spans="1:20" ht="9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1"/>
      <c r="R37" s="1"/>
      <c r="S37" s="10"/>
      <c r="T37" s="10"/>
    </row>
    <row r="38" spans="1:20" s="8" customFormat="1" ht="21.75" customHeight="1" thickBot="1">
      <c r="A38" s="57" t="s">
        <v>19</v>
      </c>
      <c r="B38" s="50"/>
      <c r="C38" s="50"/>
      <c r="D38" s="50"/>
      <c r="E38" s="53"/>
      <c r="F38" s="53"/>
      <c r="G38" s="50" t="s">
        <v>68</v>
      </c>
      <c r="H38" s="58"/>
      <c r="I38" s="58"/>
      <c r="J38" s="58"/>
      <c r="K38" s="53"/>
      <c r="L38" s="53"/>
      <c r="M38" s="53"/>
      <c r="N38" s="59"/>
      <c r="O38" s="59"/>
      <c r="P38" s="59"/>
      <c r="Q38" s="59"/>
      <c r="R38" s="59"/>
      <c r="S38" s="11" t="s">
        <v>21</v>
      </c>
      <c r="T38" s="11" t="s">
        <v>22</v>
      </c>
    </row>
    <row r="39" spans="1:20" s="154" customFormat="1" ht="90" customHeight="1">
      <c r="A39" s="146" t="s">
        <v>20</v>
      </c>
      <c r="B39" s="147" t="s">
        <v>0</v>
      </c>
      <c r="C39" s="148" t="s">
        <v>157</v>
      </c>
      <c r="D39" s="148" t="s">
        <v>128</v>
      </c>
      <c r="E39" s="148" t="s">
        <v>32</v>
      </c>
      <c r="F39" s="293" t="s">
        <v>148</v>
      </c>
      <c r="G39" s="148" t="s">
        <v>48</v>
      </c>
      <c r="H39" s="148" t="s">
        <v>8</v>
      </c>
      <c r="I39" s="148" t="s">
        <v>14</v>
      </c>
      <c r="J39" s="293" t="s">
        <v>172</v>
      </c>
      <c r="K39" s="148" t="s">
        <v>1</v>
      </c>
      <c r="L39" s="148" t="s">
        <v>10</v>
      </c>
      <c r="M39" s="148" t="s">
        <v>29</v>
      </c>
      <c r="N39" s="293" t="s">
        <v>147</v>
      </c>
      <c r="O39" s="149" t="s">
        <v>142</v>
      </c>
      <c r="P39" s="150" t="s">
        <v>143</v>
      </c>
      <c r="Q39" s="151" t="s">
        <v>158</v>
      </c>
      <c r="R39" s="152" t="s">
        <v>159</v>
      </c>
      <c r="S39" s="153">
        <f>SUM(S41:S44)</f>
        <v>0</v>
      </c>
      <c r="T39" s="153">
        <f>SUM(T41:T44)</f>
        <v>0</v>
      </c>
    </row>
    <row r="40" spans="1:20" s="154" customFormat="1" ht="30" customHeight="1">
      <c r="A40" s="155">
        <v>3</v>
      </c>
      <c r="B40" s="156"/>
      <c r="C40" s="157">
        <f>C41+C49+C80</f>
        <v>4029850</v>
      </c>
      <c r="D40" s="157">
        <f aca="true" t="shared" si="1" ref="D40:M40">D41+D49+D80</f>
        <v>3595050</v>
      </c>
      <c r="E40" s="157">
        <f t="shared" si="1"/>
        <v>300400</v>
      </c>
      <c r="F40" s="157"/>
      <c r="G40" s="157">
        <f t="shared" si="1"/>
        <v>0</v>
      </c>
      <c r="H40" s="157">
        <f t="shared" si="1"/>
        <v>124400</v>
      </c>
      <c r="I40" s="157">
        <f t="shared" si="1"/>
        <v>10000</v>
      </c>
      <c r="J40" s="273">
        <f t="shared" si="1"/>
        <v>220000</v>
      </c>
      <c r="K40" s="157">
        <f t="shared" si="1"/>
        <v>0</v>
      </c>
      <c r="L40" s="157">
        <f t="shared" si="1"/>
        <v>0</v>
      </c>
      <c r="M40" s="157">
        <f t="shared" si="1"/>
        <v>0</v>
      </c>
      <c r="N40" s="273">
        <f>N41+N49+N80</f>
        <v>4229110</v>
      </c>
      <c r="O40" s="157">
        <f>O41+O49+O80</f>
        <v>4201500</v>
      </c>
      <c r="P40" s="157">
        <f>P41+P49+P80</f>
        <v>300400</v>
      </c>
      <c r="Q40" s="157">
        <f>Q41+Q49+Q80</f>
        <v>4201100</v>
      </c>
      <c r="R40" s="157">
        <f>R41+R49+R80</f>
        <v>306400</v>
      </c>
      <c r="S40" s="153"/>
      <c r="T40" s="153"/>
    </row>
    <row r="41" spans="1:20" ht="14.25" customHeight="1" thickBot="1">
      <c r="A41" s="26">
        <v>31</v>
      </c>
      <c r="B41" s="26" t="s">
        <v>7</v>
      </c>
      <c r="C41" s="27">
        <f>C42+C44+C46</f>
        <v>3227050</v>
      </c>
      <c r="D41" s="27">
        <f>D42+D44+D46</f>
        <v>3227050</v>
      </c>
      <c r="E41" s="27">
        <f aca="true" t="shared" si="2" ref="E41:M41">E42+E44+E46</f>
        <v>0</v>
      </c>
      <c r="F41" s="27">
        <f>F42+F44+F46</f>
        <v>0</v>
      </c>
      <c r="G41" s="27">
        <f t="shared" si="2"/>
        <v>0</v>
      </c>
      <c r="H41" s="27">
        <f t="shared" si="2"/>
        <v>0</v>
      </c>
      <c r="I41" s="27">
        <f t="shared" si="2"/>
        <v>0</v>
      </c>
      <c r="J41" s="74">
        <f t="shared" si="2"/>
        <v>0</v>
      </c>
      <c r="K41" s="27">
        <f t="shared" si="2"/>
        <v>0</v>
      </c>
      <c r="L41" s="27">
        <f t="shared" si="2"/>
        <v>0</v>
      </c>
      <c r="M41" s="27">
        <f t="shared" si="2"/>
        <v>0</v>
      </c>
      <c r="N41" s="276">
        <f>SUM(D41:M41)</f>
        <v>3227050</v>
      </c>
      <c r="O41" s="27">
        <f>O42+O44+O46</f>
        <v>3409700</v>
      </c>
      <c r="P41" s="27">
        <f>P42+P44+P46</f>
        <v>0</v>
      </c>
      <c r="Q41" s="158">
        <f>Q42+Q44+Q46</f>
        <v>3409700</v>
      </c>
      <c r="R41" s="158">
        <f>R42+R44+R46</f>
        <v>0</v>
      </c>
      <c r="S41" s="6">
        <v>0</v>
      </c>
      <c r="T41" s="6">
        <v>0</v>
      </c>
    </row>
    <row r="42" spans="1:18" s="162" customFormat="1" ht="14.25" customHeight="1">
      <c r="A42" s="159">
        <v>311</v>
      </c>
      <c r="B42" s="159" t="s">
        <v>25</v>
      </c>
      <c r="C42" s="160">
        <f>C43</f>
        <v>2668050</v>
      </c>
      <c r="D42" s="160">
        <f>D43</f>
        <v>2668050</v>
      </c>
      <c r="E42" s="161">
        <f aca="true" t="shared" si="3" ref="E42:M42">E43+E44</f>
        <v>0</v>
      </c>
      <c r="F42" s="160">
        <f>F43</f>
        <v>0</v>
      </c>
      <c r="G42" s="161">
        <f t="shared" si="3"/>
        <v>0</v>
      </c>
      <c r="H42" s="161">
        <f t="shared" si="3"/>
        <v>0</v>
      </c>
      <c r="I42" s="161">
        <f t="shared" si="3"/>
        <v>0</v>
      </c>
      <c r="J42" s="274">
        <f t="shared" si="3"/>
        <v>0</v>
      </c>
      <c r="K42" s="161">
        <f t="shared" si="3"/>
        <v>0</v>
      </c>
      <c r="L42" s="161">
        <f t="shared" si="3"/>
        <v>0</v>
      </c>
      <c r="M42" s="161">
        <f t="shared" si="3"/>
        <v>0</v>
      </c>
      <c r="N42" s="274">
        <f>N43+N44</f>
        <v>2768050</v>
      </c>
      <c r="O42" s="160">
        <f>O43</f>
        <v>2817993</v>
      </c>
      <c r="P42" s="160">
        <f>P43</f>
        <v>0</v>
      </c>
      <c r="Q42" s="160">
        <f>Q43</f>
        <v>2817993</v>
      </c>
      <c r="R42" s="160">
        <f>R43</f>
        <v>0</v>
      </c>
    </row>
    <row r="43" spans="1:18" ht="14.25" customHeight="1">
      <c r="A43" s="28">
        <v>3111</v>
      </c>
      <c r="B43" s="28" t="s">
        <v>81</v>
      </c>
      <c r="C43" s="31">
        <f>D43+E43+G43+H43+I43+K43+L43</f>
        <v>2668050</v>
      </c>
      <c r="D43" s="29">
        <v>2668050</v>
      </c>
      <c r="E43" s="29"/>
      <c r="F43" s="29"/>
      <c r="G43" s="29"/>
      <c r="H43" s="29"/>
      <c r="I43" s="29"/>
      <c r="J43" s="271"/>
      <c r="K43" s="29"/>
      <c r="L43" s="29"/>
      <c r="M43" s="29"/>
      <c r="N43" s="271">
        <f>SUM(D43:M43)</f>
        <v>2668050</v>
      </c>
      <c r="O43" s="34">
        <v>2817993</v>
      </c>
      <c r="P43" s="34"/>
      <c r="Q43" s="34">
        <v>2817993</v>
      </c>
      <c r="R43" s="163"/>
    </row>
    <row r="44" spans="1:20" s="162" customFormat="1" ht="15" customHeight="1">
      <c r="A44" s="164">
        <v>312</v>
      </c>
      <c r="B44" s="164" t="s">
        <v>23</v>
      </c>
      <c r="C44" s="165">
        <f>SUM(D44:M44)</f>
        <v>100000</v>
      </c>
      <c r="D44" s="165">
        <f>D45</f>
        <v>100000</v>
      </c>
      <c r="E44" s="165">
        <f>E45</f>
        <v>0</v>
      </c>
      <c r="F44" s="165">
        <f>F45</f>
        <v>0</v>
      </c>
      <c r="G44" s="165">
        <f>G45</f>
        <v>0</v>
      </c>
      <c r="H44" s="161">
        <f aca="true" t="shared" si="4" ref="H44:M44">H45+H46</f>
        <v>0</v>
      </c>
      <c r="I44" s="161">
        <f t="shared" si="4"/>
        <v>0</v>
      </c>
      <c r="J44" s="161">
        <f t="shared" si="4"/>
        <v>0</v>
      </c>
      <c r="K44" s="161">
        <f t="shared" si="4"/>
        <v>0</v>
      </c>
      <c r="L44" s="161">
        <f t="shared" si="4"/>
        <v>0</v>
      </c>
      <c r="M44" s="161">
        <f t="shared" si="4"/>
        <v>0</v>
      </c>
      <c r="N44" s="161">
        <f>N45</f>
        <v>100000</v>
      </c>
      <c r="O44" s="165">
        <f>O45</f>
        <v>100000</v>
      </c>
      <c r="P44" s="165">
        <f>P45</f>
        <v>0</v>
      </c>
      <c r="Q44" s="165">
        <f>Q45</f>
        <v>100000</v>
      </c>
      <c r="R44" s="165">
        <f>R45</f>
        <v>0</v>
      </c>
      <c r="S44" s="162">
        <v>0</v>
      </c>
      <c r="T44" s="162">
        <v>0</v>
      </c>
    </row>
    <row r="45" spans="1:18" ht="15" customHeight="1">
      <c r="A45" s="63">
        <v>3121</v>
      </c>
      <c r="B45" s="63" t="s">
        <v>82</v>
      </c>
      <c r="C45" s="31">
        <f>D45+E45+G45+H45+I45+K45+L45</f>
        <v>100000</v>
      </c>
      <c r="D45" s="64">
        <v>100000</v>
      </c>
      <c r="E45" s="64"/>
      <c r="F45" s="64"/>
      <c r="G45" s="64"/>
      <c r="H45" s="64"/>
      <c r="I45" s="64"/>
      <c r="J45" s="64"/>
      <c r="K45" s="64"/>
      <c r="L45" s="64"/>
      <c r="M45" s="64"/>
      <c r="N45" s="271">
        <f>SUM(D45:M45)</f>
        <v>100000</v>
      </c>
      <c r="O45" s="65">
        <v>100000</v>
      </c>
      <c r="P45" s="65"/>
      <c r="Q45" s="65">
        <v>100000</v>
      </c>
      <c r="R45" s="163"/>
    </row>
    <row r="46" spans="1:18" s="162" customFormat="1" ht="15" customHeight="1">
      <c r="A46" s="166">
        <v>313</v>
      </c>
      <c r="B46" s="166" t="s">
        <v>33</v>
      </c>
      <c r="C46" s="161">
        <f>SUM(D46:M46)</f>
        <v>459000</v>
      </c>
      <c r="D46" s="161">
        <f>D47+D48</f>
        <v>459000</v>
      </c>
      <c r="E46" s="161">
        <f>E47+E48</f>
        <v>0</v>
      </c>
      <c r="F46" s="161">
        <f>F47+F48</f>
        <v>0</v>
      </c>
      <c r="G46" s="161">
        <f>G47+G48</f>
        <v>0</v>
      </c>
      <c r="H46" s="161">
        <f aca="true" t="shared" si="5" ref="H46:N46">SUM(H47:H48)</f>
        <v>0</v>
      </c>
      <c r="I46" s="161">
        <f t="shared" si="5"/>
        <v>0</v>
      </c>
      <c r="J46" s="161">
        <f t="shared" si="5"/>
        <v>0</v>
      </c>
      <c r="K46" s="161">
        <f t="shared" si="5"/>
        <v>0</v>
      </c>
      <c r="L46" s="161">
        <f t="shared" si="5"/>
        <v>0</v>
      </c>
      <c r="M46" s="161">
        <f t="shared" si="5"/>
        <v>0</v>
      </c>
      <c r="N46" s="161">
        <f t="shared" si="5"/>
        <v>459000</v>
      </c>
      <c r="O46" s="161">
        <f>O47+O48</f>
        <v>491707</v>
      </c>
      <c r="P46" s="161">
        <f>P47+P48</f>
        <v>0</v>
      </c>
      <c r="Q46" s="161">
        <f>Q47+Q48</f>
        <v>491707</v>
      </c>
      <c r="R46" s="161">
        <f>R47+R48</f>
        <v>0</v>
      </c>
    </row>
    <row r="47" spans="1:18" ht="15" customHeight="1">
      <c r="A47" s="63">
        <v>3132</v>
      </c>
      <c r="B47" s="63" t="s">
        <v>83</v>
      </c>
      <c r="C47" s="31">
        <f>D47+E47+G47+H47+I47+K47+L47</f>
        <v>459000</v>
      </c>
      <c r="D47" s="64">
        <v>459000</v>
      </c>
      <c r="E47" s="64"/>
      <c r="F47" s="64"/>
      <c r="G47" s="64"/>
      <c r="H47" s="167"/>
      <c r="I47" s="64"/>
      <c r="J47" s="64"/>
      <c r="K47" s="64"/>
      <c r="L47" s="64"/>
      <c r="M47" s="64"/>
      <c r="N47" s="271">
        <f>SUM(D47:M47)</f>
        <v>459000</v>
      </c>
      <c r="O47" s="65">
        <v>491707</v>
      </c>
      <c r="P47" s="65"/>
      <c r="Q47" s="65">
        <v>491707</v>
      </c>
      <c r="R47" s="163"/>
    </row>
    <row r="48" spans="1:18" ht="15" customHeight="1">
      <c r="A48" s="63">
        <v>3133</v>
      </c>
      <c r="B48" s="63" t="s">
        <v>84</v>
      </c>
      <c r="C48" s="64">
        <f>SUM(D48:M48)</f>
        <v>0</v>
      </c>
      <c r="D48" s="64">
        <v>0</v>
      </c>
      <c r="E48" s="64"/>
      <c r="F48" s="64"/>
      <c r="G48" s="64"/>
      <c r="H48" s="167"/>
      <c r="I48" s="64"/>
      <c r="J48" s="64"/>
      <c r="K48" s="64"/>
      <c r="L48" s="64"/>
      <c r="M48" s="64"/>
      <c r="N48" s="271">
        <f>SUM(D48:M48)</f>
        <v>0</v>
      </c>
      <c r="O48" s="65">
        <v>0</v>
      </c>
      <c r="P48" s="65"/>
      <c r="Q48" s="65">
        <v>0</v>
      </c>
      <c r="R48" s="163"/>
    </row>
    <row r="49" spans="1:20" ht="14.25" customHeight="1" thickBot="1">
      <c r="A49" s="26">
        <v>32</v>
      </c>
      <c r="B49" s="26" t="s">
        <v>24</v>
      </c>
      <c r="C49" s="27">
        <f>C50+C55+C62+C72+C74</f>
        <v>796800</v>
      </c>
      <c r="D49" s="27">
        <f>D50+D55+D62+D72+D74</f>
        <v>368000</v>
      </c>
      <c r="E49" s="27">
        <f>E50+E55+E62+E74+E72</f>
        <v>294400</v>
      </c>
      <c r="F49" s="27">
        <f>F50+F55+F62+F72+F74</f>
        <v>-20740</v>
      </c>
      <c r="G49" s="27">
        <f>G50+G55+G62+G74+G72</f>
        <v>0</v>
      </c>
      <c r="H49" s="27">
        <f>H55+H62+H72+H74+H50</f>
        <v>124400</v>
      </c>
      <c r="I49" s="27">
        <f aca="true" t="shared" si="6" ref="I49:R49">I50+I55+I62+I72+I74</f>
        <v>10000</v>
      </c>
      <c r="J49" s="74">
        <f t="shared" si="6"/>
        <v>214000</v>
      </c>
      <c r="K49" s="27">
        <f t="shared" si="6"/>
        <v>0</v>
      </c>
      <c r="L49" s="27">
        <f t="shared" si="6"/>
        <v>0</v>
      </c>
      <c r="M49" s="27">
        <f t="shared" si="6"/>
        <v>0</v>
      </c>
      <c r="N49" s="27">
        <f t="shared" si="6"/>
        <v>990060</v>
      </c>
      <c r="O49" s="27">
        <f t="shared" si="6"/>
        <v>785800</v>
      </c>
      <c r="P49" s="27">
        <f t="shared" si="6"/>
        <v>294400</v>
      </c>
      <c r="Q49" s="27">
        <f t="shared" si="6"/>
        <v>785400</v>
      </c>
      <c r="R49" s="27">
        <f t="shared" si="6"/>
        <v>300400</v>
      </c>
      <c r="S49" s="12">
        <f>SUM(S50:S96)</f>
        <v>0</v>
      </c>
      <c r="T49" s="12">
        <f>SUM(T50:T96)</f>
        <v>0</v>
      </c>
    </row>
    <row r="50" spans="1:20" s="162" customFormat="1" ht="27" customHeight="1">
      <c r="A50" s="159">
        <v>321</v>
      </c>
      <c r="B50" s="168" t="s">
        <v>73</v>
      </c>
      <c r="C50" s="160">
        <f>SUM(C51:C54)</f>
        <v>400000</v>
      </c>
      <c r="D50" s="169">
        <f>SUM(D51:D53)</f>
        <v>300000</v>
      </c>
      <c r="E50" s="160">
        <f aca="true" t="shared" si="7" ref="E50:N50">SUM(E51:E54)</f>
        <v>80000</v>
      </c>
      <c r="F50" s="160">
        <f t="shared" si="7"/>
        <v>-20000</v>
      </c>
      <c r="G50" s="160">
        <f t="shared" si="7"/>
        <v>0</v>
      </c>
      <c r="H50" s="160">
        <f t="shared" si="7"/>
        <v>10000</v>
      </c>
      <c r="I50" s="160">
        <f t="shared" si="7"/>
        <v>10000</v>
      </c>
      <c r="J50" s="275">
        <f t="shared" si="7"/>
        <v>0</v>
      </c>
      <c r="K50" s="160">
        <f t="shared" si="7"/>
        <v>0</v>
      </c>
      <c r="L50" s="160">
        <f t="shared" si="7"/>
        <v>0</v>
      </c>
      <c r="M50" s="160">
        <f t="shared" si="7"/>
        <v>0</v>
      </c>
      <c r="N50" s="275">
        <f t="shared" si="7"/>
        <v>380000</v>
      </c>
      <c r="O50" s="160">
        <f>O51+O52+O53+O54</f>
        <v>400000</v>
      </c>
      <c r="P50" s="160">
        <f>SUM(P51:P54)</f>
        <v>80000</v>
      </c>
      <c r="Q50" s="160">
        <f>Q51+Q52+Q53+Q54</f>
        <v>400000</v>
      </c>
      <c r="R50" s="160">
        <f>R51+R52+R53+R54</f>
        <v>80000</v>
      </c>
      <c r="S50" s="162">
        <v>0</v>
      </c>
      <c r="T50" s="162">
        <v>0</v>
      </c>
    </row>
    <row r="51" spans="1:18" ht="15.75" customHeight="1">
      <c r="A51" s="28">
        <v>3211</v>
      </c>
      <c r="B51" s="42" t="s">
        <v>85</v>
      </c>
      <c r="C51" s="31">
        <f>D51+E51+G51+H51+I51+K51+L51</f>
        <v>80000</v>
      </c>
      <c r="D51" s="32"/>
      <c r="E51" s="29">
        <v>60000</v>
      </c>
      <c r="F51" s="29">
        <v>-10000</v>
      </c>
      <c r="G51" s="29"/>
      <c r="H51" s="29">
        <v>10000</v>
      </c>
      <c r="I51" s="29">
        <v>10000</v>
      </c>
      <c r="J51" s="29"/>
      <c r="K51" s="29"/>
      <c r="L51" s="29"/>
      <c r="M51" s="29"/>
      <c r="N51" s="271">
        <f>SUM(D51:M51)</f>
        <v>70000</v>
      </c>
      <c r="O51" s="34">
        <v>80000</v>
      </c>
      <c r="P51" s="34">
        <v>60000</v>
      </c>
      <c r="Q51" s="34">
        <v>80000</v>
      </c>
      <c r="R51" s="163">
        <v>60000</v>
      </c>
    </row>
    <row r="52" spans="1:18" ht="15" customHeight="1">
      <c r="A52" s="28">
        <v>3212</v>
      </c>
      <c r="B52" s="42" t="s">
        <v>86</v>
      </c>
      <c r="C52" s="31">
        <f>D52+E52+G52+H52+I52+K52+L52</f>
        <v>300000</v>
      </c>
      <c r="D52" s="32">
        <v>300000</v>
      </c>
      <c r="E52" s="29"/>
      <c r="F52" s="29"/>
      <c r="G52" s="29"/>
      <c r="H52" s="29"/>
      <c r="I52" s="29"/>
      <c r="J52" s="271"/>
      <c r="K52" s="29"/>
      <c r="L52" s="29"/>
      <c r="M52" s="29"/>
      <c r="N52" s="271">
        <f>SUM(D52:M52)</f>
        <v>300000</v>
      </c>
      <c r="O52" s="34">
        <v>300000</v>
      </c>
      <c r="P52" s="34"/>
      <c r="Q52" s="34">
        <v>300000</v>
      </c>
      <c r="R52" s="163"/>
    </row>
    <row r="53" spans="1:18" ht="13.5" customHeight="1">
      <c r="A53" s="28">
        <v>3213</v>
      </c>
      <c r="B53" s="42" t="s">
        <v>87</v>
      </c>
      <c r="C53" s="31">
        <f>D53+E53+G53+H53+I53+K53+L53</f>
        <v>10000</v>
      </c>
      <c r="D53" s="32"/>
      <c r="E53" s="29">
        <v>10000</v>
      </c>
      <c r="F53" s="29"/>
      <c r="G53" s="29"/>
      <c r="H53" s="29"/>
      <c r="I53" s="29"/>
      <c r="J53" s="29"/>
      <c r="K53" s="29"/>
      <c r="L53" s="29"/>
      <c r="M53" s="29"/>
      <c r="N53" s="271">
        <f>SUM(D53:M53)</f>
        <v>10000</v>
      </c>
      <c r="O53" s="34">
        <v>10000</v>
      </c>
      <c r="P53" s="34">
        <v>10000</v>
      </c>
      <c r="Q53" s="34">
        <v>10000</v>
      </c>
      <c r="R53" s="163">
        <v>10000</v>
      </c>
    </row>
    <row r="54" spans="1:18" ht="27" customHeight="1">
      <c r="A54" s="28">
        <v>3214</v>
      </c>
      <c r="B54" s="42" t="s">
        <v>88</v>
      </c>
      <c r="C54" s="31">
        <f>D54+E54+G54+H54+I54+K54+L54</f>
        <v>10000</v>
      </c>
      <c r="D54" s="32"/>
      <c r="E54" s="29">
        <v>10000</v>
      </c>
      <c r="F54" s="29">
        <v>-10000</v>
      </c>
      <c r="G54" s="29"/>
      <c r="H54" s="29"/>
      <c r="I54" s="29"/>
      <c r="J54" s="29"/>
      <c r="K54" s="29"/>
      <c r="L54" s="29"/>
      <c r="M54" s="29"/>
      <c r="N54" s="271">
        <f>SUM(D54:M54)</f>
        <v>0</v>
      </c>
      <c r="O54" s="34">
        <v>10000</v>
      </c>
      <c r="P54" s="34">
        <v>10000</v>
      </c>
      <c r="Q54" s="34">
        <v>10000</v>
      </c>
      <c r="R54" s="163">
        <v>10000</v>
      </c>
    </row>
    <row r="55" spans="1:18" s="162" customFormat="1" ht="26.25" customHeight="1">
      <c r="A55" s="164">
        <v>322</v>
      </c>
      <c r="B55" s="170" t="s">
        <v>3</v>
      </c>
      <c r="C55" s="165">
        <f>SUM(C56:C60)</f>
        <v>66000</v>
      </c>
      <c r="D55" s="165">
        <f aca="true" t="shared" si="8" ref="D55:N55">SUM(D56:D60)</f>
        <v>0</v>
      </c>
      <c r="E55" s="165">
        <f t="shared" si="8"/>
        <v>47000</v>
      </c>
      <c r="F55" s="165">
        <f>F56</f>
        <v>0</v>
      </c>
      <c r="G55" s="165">
        <f t="shared" si="8"/>
        <v>0</v>
      </c>
      <c r="H55" s="165">
        <f t="shared" si="8"/>
        <v>19000</v>
      </c>
      <c r="I55" s="165">
        <f t="shared" si="8"/>
        <v>0</v>
      </c>
      <c r="J55" s="165">
        <f t="shared" si="8"/>
        <v>81000</v>
      </c>
      <c r="K55" s="165">
        <f t="shared" si="8"/>
        <v>0</v>
      </c>
      <c r="L55" s="165">
        <f t="shared" si="8"/>
        <v>0</v>
      </c>
      <c r="M55" s="165">
        <f t="shared" si="8"/>
        <v>0</v>
      </c>
      <c r="N55" s="165">
        <f t="shared" si="8"/>
        <v>147000</v>
      </c>
      <c r="O55" s="165">
        <f>SUM(O56:O60)</f>
        <v>66000</v>
      </c>
      <c r="P55" s="165">
        <f>SUM(P56:P60)</f>
        <v>47000</v>
      </c>
      <c r="Q55" s="165">
        <f>SUM(Q56:Q60)</f>
        <v>66000</v>
      </c>
      <c r="R55" s="165">
        <f>SUM(R56:R60)</f>
        <v>50000</v>
      </c>
    </row>
    <row r="56" spans="1:18" ht="17.25" customHeight="1">
      <c r="A56" s="30">
        <v>3221</v>
      </c>
      <c r="B56" s="43" t="s">
        <v>89</v>
      </c>
      <c r="C56" s="31">
        <f>D56+E56+G56+H56+I56+K56+L56</f>
        <v>25000</v>
      </c>
      <c r="D56" s="33"/>
      <c r="E56" s="31">
        <v>19000</v>
      </c>
      <c r="F56" s="31"/>
      <c r="G56" s="31"/>
      <c r="H56" s="31">
        <v>6000</v>
      </c>
      <c r="I56" s="31"/>
      <c r="J56" s="31">
        <v>5000</v>
      </c>
      <c r="K56" s="31"/>
      <c r="L56" s="31"/>
      <c r="M56" s="31"/>
      <c r="N56" s="271">
        <f>SUM(D56:M56)</f>
        <v>30000</v>
      </c>
      <c r="O56" s="46">
        <v>25000</v>
      </c>
      <c r="P56" s="46">
        <v>19000</v>
      </c>
      <c r="Q56" s="46">
        <v>25000</v>
      </c>
      <c r="R56" s="163">
        <v>20000</v>
      </c>
    </row>
    <row r="57" spans="1:18" ht="18" customHeight="1">
      <c r="A57" s="30">
        <v>3223</v>
      </c>
      <c r="B57" s="43" t="s">
        <v>90</v>
      </c>
      <c r="C57" s="31">
        <f>D57+E57+G57+H57+I57+K57+L57</f>
        <v>12000</v>
      </c>
      <c r="D57" s="33"/>
      <c r="E57" s="31">
        <v>12000</v>
      </c>
      <c r="F57" s="31"/>
      <c r="G57" s="31"/>
      <c r="H57" s="31"/>
      <c r="I57" s="31"/>
      <c r="J57" s="31">
        <v>60000</v>
      </c>
      <c r="K57" s="31"/>
      <c r="L57" s="31"/>
      <c r="M57" s="31"/>
      <c r="N57" s="271">
        <f>SUM(D57:M57)</f>
        <v>72000</v>
      </c>
      <c r="O57" s="46">
        <v>15000</v>
      </c>
      <c r="P57" s="46">
        <v>15000</v>
      </c>
      <c r="Q57" s="46">
        <v>15000</v>
      </c>
      <c r="R57" s="163">
        <v>15000</v>
      </c>
    </row>
    <row r="58" spans="1:18" ht="18" customHeight="1">
      <c r="A58" s="30">
        <v>3224</v>
      </c>
      <c r="B58" s="43" t="s">
        <v>91</v>
      </c>
      <c r="C58" s="31">
        <f>D58+E58+G58+H58+I58+K58+L58</f>
        <v>17000</v>
      </c>
      <c r="D58" s="33"/>
      <c r="E58" s="31">
        <v>10000</v>
      </c>
      <c r="F58" s="31"/>
      <c r="G58" s="31"/>
      <c r="H58" s="31">
        <v>7000</v>
      </c>
      <c r="I58" s="31"/>
      <c r="J58" s="292">
        <v>8000</v>
      </c>
      <c r="K58" s="31"/>
      <c r="L58" s="31"/>
      <c r="M58" s="31"/>
      <c r="N58" s="271">
        <f>SUM(D58:M58)</f>
        <v>25000</v>
      </c>
      <c r="O58" s="46">
        <v>14000</v>
      </c>
      <c r="P58" s="46">
        <v>7000</v>
      </c>
      <c r="Q58" s="46">
        <v>14000</v>
      </c>
      <c r="R58" s="163">
        <v>8000</v>
      </c>
    </row>
    <row r="59" spans="1:18" ht="18" customHeight="1">
      <c r="A59" s="30">
        <v>3225</v>
      </c>
      <c r="B59" s="43" t="s">
        <v>92</v>
      </c>
      <c r="C59" s="31">
        <f>D59+E59+G59+H59+I59+K59+L59</f>
        <v>11000</v>
      </c>
      <c r="D59" s="33"/>
      <c r="E59" s="31">
        <v>5000</v>
      </c>
      <c r="F59" s="31"/>
      <c r="G59" s="31"/>
      <c r="H59" s="31">
        <v>6000</v>
      </c>
      <c r="I59" s="31"/>
      <c r="J59" s="31">
        <v>8000</v>
      </c>
      <c r="K59" s="31"/>
      <c r="L59" s="31"/>
      <c r="M59" s="31"/>
      <c r="N59" s="271">
        <f>SUM(D59:M59)</f>
        <v>19000</v>
      </c>
      <c r="O59" s="46">
        <v>11000</v>
      </c>
      <c r="P59" s="46">
        <v>5000</v>
      </c>
      <c r="Q59" s="46">
        <v>11000</v>
      </c>
      <c r="R59" s="163">
        <v>5000</v>
      </c>
    </row>
    <row r="60" spans="1:18" ht="14.25" customHeight="1">
      <c r="A60" s="30">
        <v>3227</v>
      </c>
      <c r="B60" s="172" t="s">
        <v>93</v>
      </c>
      <c r="C60" s="31">
        <f>D60+E60+G60+H60+I60+K60+L60</f>
        <v>1000</v>
      </c>
      <c r="D60" s="33"/>
      <c r="E60" s="31">
        <v>1000</v>
      </c>
      <c r="F60" s="31"/>
      <c r="G60" s="31"/>
      <c r="H60" s="31"/>
      <c r="I60" s="31"/>
      <c r="J60" s="31">
        <v>0</v>
      </c>
      <c r="K60" s="31"/>
      <c r="L60" s="31"/>
      <c r="M60" s="31"/>
      <c r="N60" s="271">
        <f>SUM(D60:M60)</f>
        <v>1000</v>
      </c>
      <c r="O60" s="163">
        <v>1000</v>
      </c>
      <c r="P60" s="163">
        <v>1000</v>
      </c>
      <c r="Q60" s="163">
        <v>1000</v>
      </c>
      <c r="R60" s="163">
        <v>2000</v>
      </c>
    </row>
    <row r="61" spans="1:18" s="12" customFormat="1" ht="1.5" customHeight="1">
      <c r="A61" s="173"/>
      <c r="B61" s="174"/>
      <c r="C61" s="175"/>
      <c r="D61" s="176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65"/>
      <c r="P61" s="165"/>
      <c r="Q61" s="165"/>
      <c r="R61" s="165"/>
    </row>
    <row r="62" spans="1:18" s="162" customFormat="1" ht="14.25" customHeight="1">
      <c r="A62" s="164">
        <v>323</v>
      </c>
      <c r="B62" s="164" t="s">
        <v>4</v>
      </c>
      <c r="C62" s="165">
        <f>SUM(C63:C71)</f>
        <v>227800</v>
      </c>
      <c r="D62" s="171">
        <f>D69</f>
        <v>50000</v>
      </c>
      <c r="E62" s="165">
        <f aca="true" t="shared" si="9" ref="E62:N62">SUM(E63:E71)</f>
        <v>120400</v>
      </c>
      <c r="F62" s="165">
        <f>F63</f>
        <v>0</v>
      </c>
      <c r="G62" s="165">
        <f t="shared" si="9"/>
        <v>0</v>
      </c>
      <c r="H62" s="165">
        <f t="shared" si="9"/>
        <v>57400</v>
      </c>
      <c r="I62" s="165">
        <f t="shared" si="9"/>
        <v>0</v>
      </c>
      <c r="J62" s="165">
        <f t="shared" si="9"/>
        <v>87000</v>
      </c>
      <c r="K62" s="165">
        <f t="shared" si="9"/>
        <v>0</v>
      </c>
      <c r="L62" s="165">
        <f t="shared" si="9"/>
        <v>0</v>
      </c>
      <c r="M62" s="165">
        <f t="shared" si="9"/>
        <v>0</v>
      </c>
      <c r="N62" s="165">
        <f t="shared" si="9"/>
        <v>314800</v>
      </c>
      <c r="O62" s="165">
        <f>SUM(O63:O71)</f>
        <v>217800</v>
      </c>
      <c r="P62" s="165">
        <f>SUM(P63:P71)</f>
        <v>120400</v>
      </c>
      <c r="Q62" s="165">
        <f>SUM(Q63:Q71)</f>
        <v>217400</v>
      </c>
      <c r="R62" s="165">
        <f>SUM(R63:R71)</f>
        <v>122400</v>
      </c>
    </row>
    <row r="63" spans="1:18" ht="14.25" customHeight="1">
      <c r="A63" s="30">
        <v>3231</v>
      </c>
      <c r="B63" s="30" t="s">
        <v>94</v>
      </c>
      <c r="C63" s="31">
        <f aca="true" t="shared" si="10" ref="C63:C71">D63+E63+G63+H63+I63+K63+L63</f>
        <v>20000</v>
      </c>
      <c r="D63" s="33"/>
      <c r="E63" s="31">
        <v>20000</v>
      </c>
      <c r="F63" s="31"/>
      <c r="G63" s="31"/>
      <c r="H63" s="31"/>
      <c r="I63" s="31"/>
      <c r="J63" s="31">
        <v>15000</v>
      </c>
      <c r="K63" s="31"/>
      <c r="L63" s="31"/>
      <c r="M63" s="31"/>
      <c r="N63" s="271">
        <f aca="true" t="shared" si="11" ref="N63:N71">SUM(D63:M63)</f>
        <v>35000</v>
      </c>
      <c r="O63" s="46">
        <v>20000</v>
      </c>
      <c r="P63" s="46">
        <v>20000</v>
      </c>
      <c r="Q63" s="46">
        <v>20000</v>
      </c>
      <c r="R63" s="163">
        <v>20000</v>
      </c>
    </row>
    <row r="64" spans="1:18" ht="14.25" customHeight="1">
      <c r="A64" s="30">
        <v>3232</v>
      </c>
      <c r="B64" s="30" t="s">
        <v>95</v>
      </c>
      <c r="C64" s="31">
        <f t="shared" si="10"/>
        <v>38000</v>
      </c>
      <c r="D64" s="33"/>
      <c r="E64" s="31">
        <v>18000</v>
      </c>
      <c r="F64" s="31"/>
      <c r="G64" s="31"/>
      <c r="H64" s="31">
        <v>20000</v>
      </c>
      <c r="I64" s="31"/>
      <c r="J64" s="31">
        <v>19000</v>
      </c>
      <c r="K64" s="31"/>
      <c r="L64" s="31"/>
      <c r="M64" s="31"/>
      <c r="N64" s="271">
        <f t="shared" si="11"/>
        <v>57000</v>
      </c>
      <c r="O64" s="46">
        <v>28000</v>
      </c>
      <c r="P64" s="46">
        <v>18000</v>
      </c>
      <c r="Q64" s="46">
        <v>28000</v>
      </c>
      <c r="R64" s="163">
        <v>18000</v>
      </c>
    </row>
    <row r="65" spans="1:18" ht="14.25" customHeight="1">
      <c r="A65" s="30">
        <v>3233</v>
      </c>
      <c r="B65" s="30" t="s">
        <v>96</v>
      </c>
      <c r="C65" s="31">
        <f t="shared" si="10"/>
        <v>15000</v>
      </c>
      <c r="D65" s="33"/>
      <c r="E65" s="31">
        <v>12000</v>
      </c>
      <c r="F65" s="31"/>
      <c r="G65" s="31"/>
      <c r="H65" s="31">
        <v>3000</v>
      </c>
      <c r="I65" s="31"/>
      <c r="J65" s="31">
        <v>4000</v>
      </c>
      <c r="K65" s="31"/>
      <c r="L65" s="31"/>
      <c r="M65" s="31"/>
      <c r="N65" s="271">
        <f t="shared" si="11"/>
        <v>19000</v>
      </c>
      <c r="O65" s="46">
        <v>15000</v>
      </c>
      <c r="P65" s="46">
        <v>12000</v>
      </c>
      <c r="Q65" s="46">
        <v>15000</v>
      </c>
      <c r="R65" s="163">
        <v>12000</v>
      </c>
    </row>
    <row r="66" spans="1:18" ht="14.25" customHeight="1">
      <c r="A66" s="30">
        <v>3234</v>
      </c>
      <c r="B66" s="30" t="s">
        <v>97</v>
      </c>
      <c r="C66" s="31">
        <f t="shared" si="10"/>
        <v>6000</v>
      </c>
      <c r="D66" s="33"/>
      <c r="E66" s="31">
        <v>6000</v>
      </c>
      <c r="F66" s="31"/>
      <c r="G66" s="31"/>
      <c r="H66" s="31"/>
      <c r="I66" s="31"/>
      <c r="J66" s="31">
        <v>10000</v>
      </c>
      <c r="K66" s="31"/>
      <c r="L66" s="31"/>
      <c r="M66" s="31"/>
      <c r="N66" s="271">
        <f t="shared" si="11"/>
        <v>16000</v>
      </c>
      <c r="O66" s="46">
        <v>6000</v>
      </c>
      <c r="P66" s="46">
        <v>6000</v>
      </c>
      <c r="Q66" s="46">
        <v>6000</v>
      </c>
      <c r="R66" s="163">
        <v>6000</v>
      </c>
    </row>
    <row r="67" spans="1:18" ht="14.25" customHeight="1">
      <c r="A67" s="30">
        <v>3235</v>
      </c>
      <c r="B67" s="30" t="s">
        <v>130</v>
      </c>
      <c r="C67" s="31">
        <f t="shared" si="10"/>
        <v>800</v>
      </c>
      <c r="D67" s="33"/>
      <c r="E67" s="31">
        <v>400</v>
      </c>
      <c r="F67" s="31"/>
      <c r="G67" s="31"/>
      <c r="H67" s="31">
        <v>400</v>
      </c>
      <c r="I67" s="31"/>
      <c r="J67" s="31"/>
      <c r="K67" s="31"/>
      <c r="L67" s="31"/>
      <c r="M67" s="31"/>
      <c r="N67" s="271">
        <f t="shared" si="11"/>
        <v>800</v>
      </c>
      <c r="O67" s="46">
        <v>800</v>
      </c>
      <c r="P67" s="46">
        <v>400</v>
      </c>
      <c r="Q67" s="46">
        <v>400</v>
      </c>
      <c r="R67" s="163">
        <v>400</v>
      </c>
    </row>
    <row r="68" spans="1:18" ht="14.25" customHeight="1">
      <c r="A68" s="30">
        <v>3236</v>
      </c>
      <c r="B68" s="30" t="s">
        <v>98</v>
      </c>
      <c r="C68" s="31">
        <f t="shared" si="10"/>
        <v>17000</v>
      </c>
      <c r="D68" s="33"/>
      <c r="E68" s="31">
        <v>17000</v>
      </c>
      <c r="F68" s="31"/>
      <c r="G68" s="31"/>
      <c r="H68" s="31"/>
      <c r="I68" s="31"/>
      <c r="J68" s="31"/>
      <c r="K68" s="31"/>
      <c r="L68" s="31"/>
      <c r="M68" s="31"/>
      <c r="N68" s="271">
        <f t="shared" si="11"/>
        <v>17000</v>
      </c>
      <c r="O68" s="46">
        <v>17000</v>
      </c>
      <c r="P68" s="46">
        <v>17000</v>
      </c>
      <c r="Q68" s="46">
        <v>17000</v>
      </c>
      <c r="R68" s="163">
        <v>17000</v>
      </c>
    </row>
    <row r="69" spans="1:18" ht="14.25" customHeight="1">
      <c r="A69" s="30">
        <v>3237</v>
      </c>
      <c r="B69" s="30" t="s">
        <v>99</v>
      </c>
      <c r="C69" s="31">
        <f t="shared" si="10"/>
        <v>110000</v>
      </c>
      <c r="D69" s="33">
        <v>50000</v>
      </c>
      <c r="E69" s="31">
        <v>30000</v>
      </c>
      <c r="F69" s="31"/>
      <c r="G69" s="31"/>
      <c r="H69" s="31">
        <v>30000</v>
      </c>
      <c r="I69" s="31"/>
      <c r="J69" s="31">
        <v>30000</v>
      </c>
      <c r="K69" s="31"/>
      <c r="L69" s="31"/>
      <c r="M69" s="31"/>
      <c r="N69" s="271">
        <f t="shared" si="11"/>
        <v>140000</v>
      </c>
      <c r="O69" s="46">
        <v>110000</v>
      </c>
      <c r="P69" s="46">
        <v>30000</v>
      </c>
      <c r="Q69" s="46">
        <v>110000</v>
      </c>
      <c r="R69" s="163">
        <v>32000</v>
      </c>
    </row>
    <row r="70" spans="1:18" ht="14.25" customHeight="1">
      <c r="A70" s="30">
        <v>3238</v>
      </c>
      <c r="B70" s="30" t="s">
        <v>100</v>
      </c>
      <c r="C70" s="31">
        <f t="shared" si="10"/>
        <v>12000</v>
      </c>
      <c r="D70" s="33"/>
      <c r="E70" s="31">
        <v>12000</v>
      </c>
      <c r="F70" s="31"/>
      <c r="G70" s="31"/>
      <c r="H70" s="31"/>
      <c r="I70" s="31"/>
      <c r="J70" s="31">
        <v>7000</v>
      </c>
      <c r="K70" s="31"/>
      <c r="L70" s="31"/>
      <c r="M70" s="31"/>
      <c r="N70" s="271">
        <f t="shared" si="11"/>
        <v>19000</v>
      </c>
      <c r="O70" s="46">
        <v>12000</v>
      </c>
      <c r="P70" s="46">
        <v>12000</v>
      </c>
      <c r="Q70" s="46">
        <v>12000</v>
      </c>
      <c r="R70" s="163">
        <v>12000</v>
      </c>
    </row>
    <row r="71" spans="1:18" ht="14.25" customHeight="1">
      <c r="A71" s="30">
        <v>3239</v>
      </c>
      <c r="B71" s="30" t="s">
        <v>101</v>
      </c>
      <c r="C71" s="31">
        <f t="shared" si="10"/>
        <v>9000</v>
      </c>
      <c r="D71" s="33"/>
      <c r="E71" s="31">
        <v>5000</v>
      </c>
      <c r="F71" s="31"/>
      <c r="G71" s="31"/>
      <c r="H71" s="31">
        <v>4000</v>
      </c>
      <c r="I71" s="31"/>
      <c r="J71" s="31">
        <v>2000</v>
      </c>
      <c r="K71" s="31"/>
      <c r="L71" s="31"/>
      <c r="M71" s="31"/>
      <c r="N71" s="271">
        <f t="shared" si="11"/>
        <v>11000</v>
      </c>
      <c r="O71" s="46">
        <v>9000</v>
      </c>
      <c r="P71" s="46">
        <v>5000</v>
      </c>
      <c r="Q71" s="46">
        <v>9000</v>
      </c>
      <c r="R71" s="163">
        <v>5000</v>
      </c>
    </row>
    <row r="72" spans="1:18" s="162" customFormat="1" ht="14.25" customHeight="1">
      <c r="A72" s="164">
        <v>324</v>
      </c>
      <c r="B72" s="164" t="s">
        <v>34</v>
      </c>
      <c r="C72" s="165">
        <f>C73</f>
        <v>15000</v>
      </c>
      <c r="D72" s="165">
        <f aca="true" t="shared" si="12" ref="D72:R72">D73</f>
        <v>0</v>
      </c>
      <c r="E72" s="165">
        <f t="shared" si="12"/>
        <v>10000</v>
      </c>
      <c r="F72" s="165">
        <f>F73</f>
        <v>0</v>
      </c>
      <c r="G72" s="165">
        <f t="shared" si="12"/>
        <v>0</v>
      </c>
      <c r="H72" s="165">
        <f t="shared" si="12"/>
        <v>5000</v>
      </c>
      <c r="I72" s="165">
        <f t="shared" si="12"/>
        <v>0</v>
      </c>
      <c r="J72" s="165">
        <f t="shared" si="12"/>
        <v>4000</v>
      </c>
      <c r="K72" s="165">
        <f t="shared" si="12"/>
        <v>0</v>
      </c>
      <c r="L72" s="165">
        <f t="shared" si="12"/>
        <v>0</v>
      </c>
      <c r="M72" s="165">
        <f t="shared" si="12"/>
        <v>0</v>
      </c>
      <c r="N72" s="165">
        <f t="shared" si="12"/>
        <v>19000</v>
      </c>
      <c r="O72" s="165">
        <f t="shared" si="12"/>
        <v>15000</v>
      </c>
      <c r="P72" s="165">
        <f t="shared" si="12"/>
        <v>10000</v>
      </c>
      <c r="Q72" s="165">
        <f t="shared" si="12"/>
        <v>15000</v>
      </c>
      <c r="R72" s="165">
        <f t="shared" si="12"/>
        <v>10000</v>
      </c>
    </row>
    <row r="73" spans="1:18" ht="14.25" customHeight="1">
      <c r="A73" s="30">
        <v>3241</v>
      </c>
      <c r="B73" s="30" t="s">
        <v>34</v>
      </c>
      <c r="C73" s="31">
        <f>D73+E73+G73+H73+I73+K73+L73</f>
        <v>15000</v>
      </c>
      <c r="D73" s="33"/>
      <c r="E73" s="31">
        <v>10000</v>
      </c>
      <c r="F73" s="31"/>
      <c r="G73" s="31"/>
      <c r="H73" s="31">
        <v>5000</v>
      </c>
      <c r="I73" s="31"/>
      <c r="J73" s="31">
        <v>4000</v>
      </c>
      <c r="K73" s="31"/>
      <c r="L73" s="31"/>
      <c r="M73" s="31"/>
      <c r="N73" s="271">
        <f>SUM(D73:M73)</f>
        <v>19000</v>
      </c>
      <c r="O73" s="46">
        <v>15000</v>
      </c>
      <c r="P73" s="46">
        <v>10000</v>
      </c>
      <c r="Q73" s="46">
        <v>15000</v>
      </c>
      <c r="R73" s="163">
        <v>10000</v>
      </c>
    </row>
    <row r="74" spans="1:20" s="162" customFormat="1" ht="24.75" customHeight="1">
      <c r="A74" s="164">
        <v>329</v>
      </c>
      <c r="B74" s="170" t="s">
        <v>2</v>
      </c>
      <c r="C74" s="165">
        <f>SUM(C75:C79)</f>
        <v>88000</v>
      </c>
      <c r="D74" s="171">
        <f>SUM(D75:D79)</f>
        <v>18000</v>
      </c>
      <c r="E74" s="165">
        <f>SUM(E75:E79)</f>
        <v>37000</v>
      </c>
      <c r="F74" s="165">
        <f>SUM(F75:F79)</f>
        <v>-740</v>
      </c>
      <c r="G74" s="165">
        <f>SUM(G75:G79)</f>
        <v>0</v>
      </c>
      <c r="H74" s="165">
        <f>SUM(H76:H79)</f>
        <v>33000</v>
      </c>
      <c r="I74" s="165">
        <f aca="true" t="shared" si="13" ref="I74:R74">SUM(I75:I79)</f>
        <v>0</v>
      </c>
      <c r="J74" s="165">
        <f t="shared" si="13"/>
        <v>42000</v>
      </c>
      <c r="K74" s="165">
        <f t="shared" si="13"/>
        <v>0</v>
      </c>
      <c r="L74" s="165">
        <f t="shared" si="13"/>
        <v>0</v>
      </c>
      <c r="M74" s="165">
        <f t="shared" si="13"/>
        <v>0</v>
      </c>
      <c r="N74" s="165">
        <f t="shared" si="13"/>
        <v>129260</v>
      </c>
      <c r="O74" s="165">
        <f t="shared" si="13"/>
        <v>87000</v>
      </c>
      <c r="P74" s="165">
        <f t="shared" si="13"/>
        <v>37000</v>
      </c>
      <c r="Q74" s="165">
        <f t="shared" si="13"/>
        <v>87000</v>
      </c>
      <c r="R74" s="165">
        <f t="shared" si="13"/>
        <v>38000</v>
      </c>
      <c r="S74" s="162">
        <v>0</v>
      </c>
      <c r="T74" s="162">
        <v>0</v>
      </c>
    </row>
    <row r="75" spans="1:18" s="162" customFormat="1" ht="15" customHeight="1">
      <c r="A75" s="177">
        <v>3292</v>
      </c>
      <c r="B75" s="178" t="s">
        <v>102</v>
      </c>
      <c r="C75" s="31">
        <f>D75+E75+G75+H75+I75+K75+L75</f>
        <v>0</v>
      </c>
      <c r="D75" s="180"/>
      <c r="E75" s="179">
        <v>0</v>
      </c>
      <c r="F75" s="179"/>
      <c r="G75" s="179"/>
      <c r="H75" s="179"/>
      <c r="I75" s="179"/>
      <c r="J75" s="179">
        <v>2000</v>
      </c>
      <c r="K75" s="179"/>
      <c r="L75" s="179"/>
      <c r="M75" s="179"/>
      <c r="N75" s="271">
        <f>SUM(D75:M75)</f>
        <v>2000</v>
      </c>
      <c r="O75" s="181">
        <v>0</v>
      </c>
      <c r="P75" s="181">
        <v>0</v>
      </c>
      <c r="Q75" s="181">
        <v>0</v>
      </c>
      <c r="R75" s="163">
        <v>0</v>
      </c>
    </row>
    <row r="76" spans="1:18" s="162" customFormat="1" ht="15" customHeight="1">
      <c r="A76" s="63">
        <v>3293</v>
      </c>
      <c r="B76" s="182" t="s">
        <v>103</v>
      </c>
      <c r="C76" s="31">
        <f>D76+E76+G76+H76+I76+K76+L76</f>
        <v>10000</v>
      </c>
      <c r="D76" s="183"/>
      <c r="E76" s="64">
        <v>5000</v>
      </c>
      <c r="F76" s="64"/>
      <c r="G76" s="64"/>
      <c r="H76" s="64">
        <v>5000</v>
      </c>
      <c r="I76" s="64"/>
      <c r="J76" s="64">
        <v>7000</v>
      </c>
      <c r="K76" s="64"/>
      <c r="L76" s="64"/>
      <c r="M76" s="64"/>
      <c r="N76" s="271">
        <f>SUM(D76:M76)</f>
        <v>17000</v>
      </c>
      <c r="O76" s="65">
        <v>10000</v>
      </c>
      <c r="P76" s="65">
        <v>5000</v>
      </c>
      <c r="Q76" s="65">
        <v>10000</v>
      </c>
      <c r="R76" s="163">
        <v>5000</v>
      </c>
    </row>
    <row r="77" spans="1:18" ht="15.75" customHeight="1">
      <c r="A77" s="63">
        <v>3294</v>
      </c>
      <c r="B77" s="182" t="s">
        <v>104</v>
      </c>
      <c r="C77" s="31">
        <f>D77+E77+G77+H77+I77+K77+L77</f>
        <v>10000</v>
      </c>
      <c r="D77" s="183"/>
      <c r="E77" s="64">
        <v>10000</v>
      </c>
      <c r="F77" s="64"/>
      <c r="G77" s="64"/>
      <c r="H77" s="64"/>
      <c r="I77" s="64"/>
      <c r="J77" s="64">
        <v>9000</v>
      </c>
      <c r="K77" s="64"/>
      <c r="L77" s="64"/>
      <c r="M77" s="64"/>
      <c r="N77" s="271">
        <f>SUM(D77:M77)</f>
        <v>19000</v>
      </c>
      <c r="O77" s="65">
        <v>10000</v>
      </c>
      <c r="P77" s="65">
        <v>10000</v>
      </c>
      <c r="Q77" s="65">
        <v>10000</v>
      </c>
      <c r="R77" s="163">
        <v>10000</v>
      </c>
    </row>
    <row r="78" spans="1:18" ht="14.25" customHeight="1">
      <c r="A78" s="30">
        <v>3295</v>
      </c>
      <c r="B78" s="184" t="s">
        <v>105</v>
      </c>
      <c r="C78" s="31">
        <f>D78+E78+G78+H78+I78+K78+L78</f>
        <v>23000</v>
      </c>
      <c r="D78" s="31">
        <v>18000</v>
      </c>
      <c r="E78" s="31">
        <v>5000</v>
      </c>
      <c r="F78" s="31">
        <v>-740</v>
      </c>
      <c r="G78" s="31"/>
      <c r="H78" s="31"/>
      <c r="I78" s="31"/>
      <c r="J78" s="31">
        <v>5000</v>
      </c>
      <c r="K78" s="31"/>
      <c r="L78" s="31"/>
      <c r="M78" s="31"/>
      <c r="N78" s="271">
        <f>SUM(D78:M78)</f>
        <v>27260</v>
      </c>
      <c r="O78" s="163">
        <v>22000</v>
      </c>
      <c r="P78" s="163">
        <v>5000</v>
      </c>
      <c r="Q78" s="163">
        <v>22000</v>
      </c>
      <c r="R78" s="163">
        <v>5000</v>
      </c>
    </row>
    <row r="79" spans="1:18" ht="27" customHeight="1">
      <c r="A79" s="63">
        <v>3299</v>
      </c>
      <c r="B79" s="182" t="s">
        <v>2</v>
      </c>
      <c r="C79" s="31">
        <f>D79+E79+G79+H79+I79+K79+L79</f>
        <v>45000</v>
      </c>
      <c r="D79" s="183"/>
      <c r="E79" s="64">
        <v>17000</v>
      </c>
      <c r="F79" s="64"/>
      <c r="G79" s="64"/>
      <c r="H79" s="64">
        <v>28000</v>
      </c>
      <c r="I79" s="64"/>
      <c r="J79" s="64">
        <v>19000</v>
      </c>
      <c r="K79" s="64"/>
      <c r="L79" s="64"/>
      <c r="M79" s="64"/>
      <c r="N79" s="271">
        <f>SUM(D79:M79)</f>
        <v>64000</v>
      </c>
      <c r="O79" s="65">
        <v>45000</v>
      </c>
      <c r="P79" s="65">
        <v>17000</v>
      </c>
      <c r="Q79" s="65">
        <v>45000</v>
      </c>
      <c r="R79" s="163">
        <v>18000</v>
      </c>
    </row>
    <row r="80" spans="1:20" ht="14.25" customHeight="1" thickBot="1">
      <c r="A80" s="26">
        <v>34</v>
      </c>
      <c r="B80" s="26" t="s">
        <v>5</v>
      </c>
      <c r="C80" s="27">
        <f>C81</f>
        <v>6000</v>
      </c>
      <c r="D80" s="27">
        <f aca="true" t="shared" si="14" ref="D80:N80">D81</f>
        <v>0</v>
      </c>
      <c r="E80" s="27">
        <f t="shared" si="14"/>
        <v>6000</v>
      </c>
      <c r="F80" s="165">
        <f t="shared" si="14"/>
        <v>0</v>
      </c>
      <c r="G80" s="27">
        <f t="shared" si="14"/>
        <v>0</v>
      </c>
      <c r="H80" s="27">
        <f t="shared" si="14"/>
        <v>0</v>
      </c>
      <c r="I80" s="27">
        <f t="shared" si="14"/>
        <v>0</v>
      </c>
      <c r="J80" s="27">
        <f t="shared" si="14"/>
        <v>6000</v>
      </c>
      <c r="K80" s="27">
        <f t="shared" si="14"/>
        <v>0</v>
      </c>
      <c r="L80" s="27">
        <f t="shared" si="14"/>
        <v>0</v>
      </c>
      <c r="M80" s="27">
        <f t="shared" si="14"/>
        <v>0</v>
      </c>
      <c r="N80" s="27">
        <f t="shared" si="14"/>
        <v>12000</v>
      </c>
      <c r="O80" s="27">
        <f>O81</f>
        <v>6000</v>
      </c>
      <c r="P80" s="27">
        <f>P81</f>
        <v>6000</v>
      </c>
      <c r="Q80" s="27">
        <f>Q81</f>
        <v>6000</v>
      </c>
      <c r="R80" s="27">
        <f>R81</f>
        <v>6000</v>
      </c>
      <c r="S80" s="6">
        <v>0</v>
      </c>
      <c r="T80" s="6">
        <v>0</v>
      </c>
    </row>
    <row r="81" spans="1:20" s="162" customFormat="1" ht="13.5" customHeight="1">
      <c r="A81" s="159">
        <v>343</v>
      </c>
      <c r="B81" s="159" t="s">
        <v>6</v>
      </c>
      <c r="C81" s="160">
        <f>SUM(C82:C83)</f>
        <v>6000</v>
      </c>
      <c r="D81" s="160">
        <f aca="true" t="shared" si="15" ref="D81:R81">SUM(D82:D83)</f>
        <v>0</v>
      </c>
      <c r="E81" s="160">
        <f t="shared" si="15"/>
        <v>6000</v>
      </c>
      <c r="F81" s="160">
        <f t="shared" si="15"/>
        <v>0</v>
      </c>
      <c r="G81" s="160">
        <f t="shared" si="15"/>
        <v>0</v>
      </c>
      <c r="H81" s="160">
        <f t="shared" si="15"/>
        <v>0</v>
      </c>
      <c r="I81" s="160">
        <f t="shared" si="15"/>
        <v>0</v>
      </c>
      <c r="J81" s="160">
        <f t="shared" si="15"/>
        <v>6000</v>
      </c>
      <c r="K81" s="160">
        <f t="shared" si="15"/>
        <v>0</v>
      </c>
      <c r="L81" s="160">
        <f t="shared" si="15"/>
        <v>0</v>
      </c>
      <c r="M81" s="160">
        <f t="shared" si="15"/>
        <v>0</v>
      </c>
      <c r="N81" s="160">
        <f t="shared" si="15"/>
        <v>12000</v>
      </c>
      <c r="O81" s="160">
        <f t="shared" si="15"/>
        <v>6000</v>
      </c>
      <c r="P81" s="160">
        <f t="shared" si="15"/>
        <v>6000</v>
      </c>
      <c r="Q81" s="160">
        <f t="shared" si="15"/>
        <v>6000</v>
      </c>
      <c r="R81" s="160">
        <f t="shared" si="15"/>
        <v>6000</v>
      </c>
      <c r="S81" s="185">
        <f>SUM(S85:S86)</f>
        <v>0</v>
      </c>
      <c r="T81" s="185">
        <f>SUM(T85:T86)</f>
        <v>0</v>
      </c>
    </row>
    <row r="82" spans="1:20" s="162" customFormat="1" ht="13.5" customHeight="1">
      <c r="A82" s="186">
        <v>3431</v>
      </c>
      <c r="B82" s="186" t="s">
        <v>106</v>
      </c>
      <c r="C82" s="31">
        <f>D82+E82+G82+H82+I82+K82+L82</f>
        <v>5000</v>
      </c>
      <c r="D82" s="188"/>
      <c r="E82" s="187">
        <v>5000</v>
      </c>
      <c r="F82" s="187"/>
      <c r="G82" s="187"/>
      <c r="H82" s="187"/>
      <c r="I82" s="187"/>
      <c r="J82" s="187">
        <v>5000</v>
      </c>
      <c r="K82" s="187"/>
      <c r="L82" s="187"/>
      <c r="M82" s="187"/>
      <c r="N82" s="271">
        <f>SUM(D82:M82)</f>
        <v>10000</v>
      </c>
      <c r="O82" s="189">
        <v>5000</v>
      </c>
      <c r="P82" s="189">
        <v>5000</v>
      </c>
      <c r="Q82" s="189">
        <v>5000</v>
      </c>
      <c r="R82" s="163">
        <v>5000</v>
      </c>
      <c r="S82" s="190"/>
      <c r="T82" s="190"/>
    </row>
    <row r="83" spans="1:20" ht="13.5" customHeight="1">
      <c r="A83" s="191">
        <v>3433</v>
      </c>
      <c r="B83" s="184" t="s">
        <v>107</v>
      </c>
      <c r="C83" s="31">
        <f>D83+E83+G83+H83+I83+K83+L83</f>
        <v>1000</v>
      </c>
      <c r="D83" s="31"/>
      <c r="E83" s="31">
        <v>1000</v>
      </c>
      <c r="F83" s="31"/>
      <c r="G83" s="31"/>
      <c r="H83" s="31"/>
      <c r="I83" s="31"/>
      <c r="J83" s="31">
        <v>1000</v>
      </c>
      <c r="K83" s="31"/>
      <c r="L83" s="31"/>
      <c r="M83" s="31"/>
      <c r="N83" s="271">
        <f>SUM(D83:M83)</f>
        <v>2000</v>
      </c>
      <c r="O83" s="163">
        <v>1000</v>
      </c>
      <c r="P83" s="163">
        <v>1000</v>
      </c>
      <c r="Q83" s="163">
        <v>1000</v>
      </c>
      <c r="R83" s="163">
        <v>1000</v>
      </c>
      <c r="S83" s="1"/>
      <c r="T83" s="1"/>
    </row>
    <row r="84" spans="1:20" ht="22.5" customHeight="1">
      <c r="A84" s="192">
        <v>4</v>
      </c>
      <c r="B84" s="193"/>
      <c r="C84" s="194">
        <f aca="true" t="shared" si="16" ref="C84:R84">C85</f>
        <v>164900</v>
      </c>
      <c r="D84" s="194">
        <f t="shared" si="16"/>
        <v>0</v>
      </c>
      <c r="E84" s="194">
        <f t="shared" si="16"/>
        <v>37000</v>
      </c>
      <c r="F84" s="194">
        <f t="shared" si="16"/>
        <v>-13000</v>
      </c>
      <c r="G84" s="194">
        <f t="shared" si="16"/>
        <v>0</v>
      </c>
      <c r="H84" s="194">
        <f t="shared" si="16"/>
        <v>112900</v>
      </c>
      <c r="I84" s="194">
        <f t="shared" si="16"/>
        <v>0</v>
      </c>
      <c r="J84" s="307">
        <f t="shared" si="16"/>
        <v>324017.31</v>
      </c>
      <c r="K84" s="194">
        <f t="shared" si="16"/>
        <v>15000</v>
      </c>
      <c r="L84" s="194">
        <f t="shared" si="16"/>
        <v>0</v>
      </c>
      <c r="M84" s="194">
        <f t="shared" si="16"/>
        <v>0</v>
      </c>
      <c r="N84" s="194">
        <f t="shared" si="16"/>
        <v>475917.31</v>
      </c>
      <c r="O84" s="194">
        <f t="shared" si="16"/>
        <v>176900</v>
      </c>
      <c r="P84" s="194">
        <f t="shared" si="16"/>
        <v>37000</v>
      </c>
      <c r="Q84" s="194">
        <f t="shared" si="16"/>
        <v>176900</v>
      </c>
      <c r="R84" s="194">
        <f t="shared" si="16"/>
        <v>41000</v>
      </c>
      <c r="S84" s="1"/>
      <c r="T84" s="1"/>
    </row>
    <row r="85" spans="1:18" ht="38.25" customHeight="1" thickBot="1">
      <c r="A85" s="26">
        <v>42</v>
      </c>
      <c r="B85" s="45" t="s">
        <v>26</v>
      </c>
      <c r="C85" s="27">
        <f>C86+C92+C94</f>
        <v>164900</v>
      </c>
      <c r="D85" s="27">
        <f>SUM(D86:D92)</f>
        <v>0</v>
      </c>
      <c r="E85" s="27">
        <f aca="true" t="shared" si="17" ref="E85:J85">E86+E92+E94</f>
        <v>37000</v>
      </c>
      <c r="F85" s="27">
        <f t="shared" si="17"/>
        <v>-13000</v>
      </c>
      <c r="G85" s="27">
        <f t="shared" si="17"/>
        <v>0</v>
      </c>
      <c r="H85" s="27">
        <f t="shared" si="17"/>
        <v>112900</v>
      </c>
      <c r="I85" s="27">
        <f t="shared" si="17"/>
        <v>0</v>
      </c>
      <c r="J85" s="27">
        <f t="shared" si="17"/>
        <v>324017.31</v>
      </c>
      <c r="K85" s="27">
        <f>K86</f>
        <v>15000</v>
      </c>
      <c r="L85" s="27">
        <f>SUM(L86:L92)</f>
        <v>0</v>
      </c>
      <c r="M85" s="27">
        <f>SUM(M86:M92)</f>
        <v>0</v>
      </c>
      <c r="N85" s="27">
        <f>N86+N92+N94</f>
        <v>475917.31</v>
      </c>
      <c r="O85" s="27">
        <f>O86+O92+O94</f>
        <v>176900</v>
      </c>
      <c r="P85" s="27">
        <f>P86+P92+P94</f>
        <v>37000</v>
      </c>
      <c r="Q85" s="27">
        <f>Q86+Q92+Q94</f>
        <v>176900</v>
      </c>
      <c r="R85" s="27">
        <f>R86+R92+R94</f>
        <v>41000</v>
      </c>
    </row>
    <row r="86" spans="1:18" s="162" customFormat="1" ht="14.25" customHeight="1">
      <c r="A86" s="159">
        <v>422</v>
      </c>
      <c r="B86" s="195" t="s">
        <v>27</v>
      </c>
      <c r="C86" s="160">
        <f aca="true" t="shared" si="18" ref="C86:H86">SUM(C87:C91)</f>
        <v>144900</v>
      </c>
      <c r="D86" s="160">
        <f t="shared" si="18"/>
        <v>0</v>
      </c>
      <c r="E86" s="160">
        <f t="shared" si="18"/>
        <v>22000</v>
      </c>
      <c r="F86" s="160">
        <f t="shared" si="18"/>
        <v>-5000</v>
      </c>
      <c r="G86" s="160">
        <f t="shared" si="18"/>
        <v>0</v>
      </c>
      <c r="H86" s="160">
        <f t="shared" si="18"/>
        <v>107900</v>
      </c>
      <c r="I86" s="160">
        <f>I87</f>
        <v>0</v>
      </c>
      <c r="J86" s="160">
        <f>SUM(J87:J91)</f>
        <v>314017.31</v>
      </c>
      <c r="K86" s="165">
        <f aca="true" t="shared" si="19" ref="K86:R86">SUM(K87:K91)</f>
        <v>15000</v>
      </c>
      <c r="L86" s="160">
        <f t="shared" si="19"/>
        <v>0</v>
      </c>
      <c r="M86" s="160">
        <f t="shared" si="19"/>
        <v>0</v>
      </c>
      <c r="N86" s="160">
        <f t="shared" si="19"/>
        <v>453917.31</v>
      </c>
      <c r="O86" s="160">
        <f t="shared" si="19"/>
        <v>156900</v>
      </c>
      <c r="P86" s="160">
        <f t="shared" si="19"/>
        <v>22000</v>
      </c>
      <c r="Q86" s="160">
        <f t="shared" si="19"/>
        <v>156900</v>
      </c>
      <c r="R86" s="160">
        <f t="shared" si="19"/>
        <v>26000</v>
      </c>
    </row>
    <row r="87" spans="1:18" ht="14.25" customHeight="1">
      <c r="A87" s="66">
        <v>4221</v>
      </c>
      <c r="B87" s="67" t="s">
        <v>108</v>
      </c>
      <c r="C87" s="31">
        <f>D87+E87+G87+H87+I87+K87+L87</f>
        <v>40000</v>
      </c>
      <c r="D87" s="68"/>
      <c r="E87" s="68">
        <v>11000</v>
      </c>
      <c r="F87" s="68"/>
      <c r="G87" s="68"/>
      <c r="H87" s="68">
        <v>29000</v>
      </c>
      <c r="I87" s="68"/>
      <c r="J87" s="68">
        <v>52017.31</v>
      </c>
      <c r="K87" s="68"/>
      <c r="L87" s="68"/>
      <c r="M87" s="68"/>
      <c r="N87" s="271">
        <f>SUM(D87:M87)</f>
        <v>92017.31</v>
      </c>
      <c r="O87" s="34">
        <v>20000</v>
      </c>
      <c r="P87" s="34">
        <v>11000</v>
      </c>
      <c r="Q87" s="34">
        <v>20000</v>
      </c>
      <c r="R87" s="163">
        <v>11000</v>
      </c>
    </row>
    <row r="88" spans="1:18" ht="14.25" customHeight="1">
      <c r="A88" s="66">
        <v>4222</v>
      </c>
      <c r="B88" s="67" t="s">
        <v>109</v>
      </c>
      <c r="C88" s="31">
        <f>D88+E88+G88+H88+I88+K88+L88</f>
        <v>2000</v>
      </c>
      <c r="D88" s="68"/>
      <c r="E88" s="68">
        <v>2000</v>
      </c>
      <c r="F88" s="68"/>
      <c r="G88" s="68"/>
      <c r="H88" s="68"/>
      <c r="I88" s="68"/>
      <c r="J88" s="68">
        <v>10000</v>
      </c>
      <c r="K88" s="68"/>
      <c r="L88" s="68"/>
      <c r="M88" s="68"/>
      <c r="N88" s="271">
        <f>SUM(D88:M88)</f>
        <v>12000</v>
      </c>
      <c r="O88" s="34">
        <v>4000</v>
      </c>
      <c r="P88" s="34">
        <v>2000</v>
      </c>
      <c r="Q88" s="34">
        <v>4000</v>
      </c>
      <c r="R88" s="163">
        <v>3000</v>
      </c>
    </row>
    <row r="89" spans="1:18" ht="14.25" customHeight="1">
      <c r="A89" s="66">
        <v>4223</v>
      </c>
      <c r="B89" s="67" t="s">
        <v>110</v>
      </c>
      <c r="C89" s="31">
        <f>D89+E89+G89+H89+I89+K89+L89</f>
        <v>4000</v>
      </c>
      <c r="D89" s="68"/>
      <c r="E89" s="68">
        <v>2000</v>
      </c>
      <c r="F89" s="68"/>
      <c r="G89" s="68"/>
      <c r="H89" s="68">
        <v>2000</v>
      </c>
      <c r="I89" s="68"/>
      <c r="J89" s="68">
        <v>10000</v>
      </c>
      <c r="K89" s="68"/>
      <c r="L89" s="68"/>
      <c r="M89" s="68"/>
      <c r="N89" s="271">
        <f>SUM(D89:M89)</f>
        <v>14000</v>
      </c>
      <c r="O89" s="34">
        <v>4000</v>
      </c>
      <c r="P89" s="34">
        <v>2000</v>
      </c>
      <c r="Q89" s="34">
        <v>4000</v>
      </c>
      <c r="R89" s="163">
        <v>2000</v>
      </c>
    </row>
    <row r="90" spans="1:18" ht="14.25" customHeight="1">
      <c r="A90" s="66">
        <v>4226</v>
      </c>
      <c r="B90" s="67" t="s">
        <v>111</v>
      </c>
      <c r="C90" s="31">
        <f>D90+E90+G90+H90+I90+K90+L90</f>
        <v>81900</v>
      </c>
      <c r="D90" s="68"/>
      <c r="E90" s="68">
        <v>5000</v>
      </c>
      <c r="F90" s="68">
        <v>-3000</v>
      </c>
      <c r="G90" s="68"/>
      <c r="H90" s="68">
        <v>61900</v>
      </c>
      <c r="I90" s="68"/>
      <c r="J90" s="196">
        <v>240000</v>
      </c>
      <c r="K90" s="68">
        <v>15000</v>
      </c>
      <c r="L90" s="68"/>
      <c r="M90" s="68"/>
      <c r="N90" s="271">
        <f>SUM(D90:M90)</f>
        <v>318900</v>
      </c>
      <c r="O90" s="34">
        <v>111900</v>
      </c>
      <c r="P90" s="34">
        <v>5000</v>
      </c>
      <c r="Q90" s="34">
        <v>111900</v>
      </c>
      <c r="R90" s="163">
        <v>7000</v>
      </c>
    </row>
    <row r="91" spans="1:18" ht="14.25" customHeight="1">
      <c r="A91" s="66">
        <v>4227</v>
      </c>
      <c r="B91" s="67" t="s">
        <v>112</v>
      </c>
      <c r="C91" s="31">
        <f>D91+E91+G91+H91+I91+K91+L91</f>
        <v>17000</v>
      </c>
      <c r="D91" s="68"/>
      <c r="E91" s="68">
        <v>2000</v>
      </c>
      <c r="F91" s="68">
        <v>-2000</v>
      </c>
      <c r="G91" s="68"/>
      <c r="H91" s="68">
        <v>15000</v>
      </c>
      <c r="I91" s="68"/>
      <c r="J91" s="68">
        <v>2000</v>
      </c>
      <c r="K91" s="68"/>
      <c r="L91" s="68"/>
      <c r="M91" s="68"/>
      <c r="N91" s="271">
        <f>SUM(D91:M91)</f>
        <v>17000</v>
      </c>
      <c r="O91" s="34">
        <v>17000</v>
      </c>
      <c r="P91" s="34">
        <v>2000</v>
      </c>
      <c r="Q91" s="34">
        <v>17000</v>
      </c>
      <c r="R91" s="163">
        <v>3000</v>
      </c>
    </row>
    <row r="92" spans="1:20" s="162" customFormat="1" ht="14.25" customHeight="1">
      <c r="A92" s="164">
        <v>424</v>
      </c>
      <c r="B92" s="197" t="s">
        <v>28</v>
      </c>
      <c r="C92" s="165">
        <f>C93</f>
        <v>8000</v>
      </c>
      <c r="D92" s="165">
        <f aca="true" t="shared" si="20" ref="D92:R92">D93</f>
        <v>0</v>
      </c>
      <c r="E92" s="165">
        <f t="shared" si="20"/>
        <v>5000</v>
      </c>
      <c r="F92" s="165">
        <f>F93</f>
        <v>-3000</v>
      </c>
      <c r="G92" s="165">
        <f t="shared" si="20"/>
        <v>0</v>
      </c>
      <c r="H92" s="165">
        <f t="shared" si="20"/>
        <v>3000</v>
      </c>
      <c r="I92" s="165">
        <f t="shared" si="20"/>
        <v>0</v>
      </c>
      <c r="J92" s="165">
        <f t="shared" si="20"/>
        <v>5000</v>
      </c>
      <c r="K92" s="165">
        <f t="shared" si="20"/>
        <v>0</v>
      </c>
      <c r="L92" s="165">
        <f t="shared" si="20"/>
        <v>0</v>
      </c>
      <c r="M92" s="165">
        <f t="shared" si="20"/>
        <v>0</v>
      </c>
      <c r="N92" s="165">
        <f t="shared" si="20"/>
        <v>10000</v>
      </c>
      <c r="O92" s="165">
        <f t="shared" si="20"/>
        <v>8000</v>
      </c>
      <c r="P92" s="165">
        <f t="shared" si="20"/>
        <v>5000</v>
      </c>
      <c r="Q92" s="165">
        <f t="shared" si="20"/>
        <v>8000</v>
      </c>
      <c r="R92" s="165">
        <f t="shared" si="20"/>
        <v>5000</v>
      </c>
      <c r="S92" s="162">
        <v>0</v>
      </c>
      <c r="T92" s="162">
        <v>0</v>
      </c>
    </row>
    <row r="93" spans="1:18" ht="14.25" customHeight="1">
      <c r="A93" s="30">
        <v>4241</v>
      </c>
      <c r="B93" s="44" t="s">
        <v>113</v>
      </c>
      <c r="C93" s="31">
        <f>D93+E93+G93+H93+I93+K93+L93</f>
        <v>8000</v>
      </c>
      <c r="D93" s="31"/>
      <c r="E93" s="31">
        <v>5000</v>
      </c>
      <c r="F93" s="31">
        <v>-3000</v>
      </c>
      <c r="G93" s="31"/>
      <c r="H93" s="31">
        <v>3000</v>
      </c>
      <c r="I93" s="31"/>
      <c r="J93" s="31">
        <v>5000</v>
      </c>
      <c r="K93" s="31"/>
      <c r="L93" s="31"/>
      <c r="M93" s="31"/>
      <c r="N93" s="271">
        <f>SUM(D93:M93)</f>
        <v>10000</v>
      </c>
      <c r="O93" s="46">
        <v>8000</v>
      </c>
      <c r="P93" s="46">
        <v>5000</v>
      </c>
      <c r="Q93" s="46">
        <v>8000</v>
      </c>
      <c r="R93" s="163">
        <v>5000</v>
      </c>
    </row>
    <row r="94" spans="1:18" s="162" customFormat="1" ht="14.25" customHeight="1">
      <c r="A94" s="164">
        <v>426</v>
      </c>
      <c r="B94" s="197" t="s">
        <v>35</v>
      </c>
      <c r="C94" s="165">
        <f>C95</f>
        <v>12000</v>
      </c>
      <c r="D94" s="165">
        <f aca="true" t="shared" si="21" ref="D94:R94">D95</f>
        <v>0</v>
      </c>
      <c r="E94" s="165">
        <f t="shared" si="21"/>
        <v>10000</v>
      </c>
      <c r="F94" s="165">
        <f>F95</f>
        <v>-5000</v>
      </c>
      <c r="G94" s="165">
        <f t="shared" si="21"/>
        <v>0</v>
      </c>
      <c r="H94" s="165">
        <f t="shared" si="21"/>
        <v>2000</v>
      </c>
      <c r="I94" s="165">
        <f t="shared" si="21"/>
        <v>0</v>
      </c>
      <c r="J94" s="165">
        <f t="shared" si="21"/>
        <v>5000</v>
      </c>
      <c r="K94" s="165">
        <f t="shared" si="21"/>
        <v>0</v>
      </c>
      <c r="L94" s="165">
        <f t="shared" si="21"/>
        <v>0</v>
      </c>
      <c r="M94" s="165">
        <f t="shared" si="21"/>
        <v>0</v>
      </c>
      <c r="N94" s="165">
        <f t="shared" si="21"/>
        <v>12000</v>
      </c>
      <c r="O94" s="165">
        <f t="shared" si="21"/>
        <v>12000</v>
      </c>
      <c r="P94" s="165">
        <f t="shared" si="21"/>
        <v>10000</v>
      </c>
      <c r="Q94" s="165">
        <f t="shared" si="21"/>
        <v>12000</v>
      </c>
      <c r="R94" s="165">
        <f t="shared" si="21"/>
        <v>10000</v>
      </c>
    </row>
    <row r="95" spans="1:18" ht="14.25" customHeight="1">
      <c r="A95" s="30">
        <v>4262</v>
      </c>
      <c r="B95" s="44" t="s">
        <v>35</v>
      </c>
      <c r="C95" s="31">
        <f>D95+E95+G95+H95+I95+K95+L95</f>
        <v>12000</v>
      </c>
      <c r="D95" s="31"/>
      <c r="E95" s="31">
        <v>10000</v>
      </c>
      <c r="F95" s="31">
        <v>-5000</v>
      </c>
      <c r="G95" s="31"/>
      <c r="H95" s="31">
        <v>2000</v>
      </c>
      <c r="I95" s="31"/>
      <c r="J95" s="31">
        <v>5000</v>
      </c>
      <c r="K95" s="31"/>
      <c r="L95" s="31"/>
      <c r="M95" s="31"/>
      <c r="N95" s="271">
        <f>SUM(D95:M95)</f>
        <v>12000</v>
      </c>
      <c r="O95" s="46">
        <v>12000</v>
      </c>
      <c r="P95" s="46">
        <v>10000</v>
      </c>
      <c r="Q95" s="46">
        <v>12000</v>
      </c>
      <c r="R95" s="163">
        <v>10000</v>
      </c>
    </row>
    <row r="96" spans="1:20" ht="14.25" customHeight="1">
      <c r="A96" s="132"/>
      <c r="B96" s="133" t="s">
        <v>30</v>
      </c>
      <c r="C96" s="72">
        <f>C84+C40</f>
        <v>4194750</v>
      </c>
      <c r="D96" s="134">
        <f>D41+D49+D80+D85</f>
        <v>3595050</v>
      </c>
      <c r="E96" s="134">
        <f>E85+E80+E49+E41</f>
        <v>337400</v>
      </c>
      <c r="F96" s="299">
        <f>F85+F80+F49+F41</f>
        <v>-33740</v>
      </c>
      <c r="G96" s="134">
        <f>G85+G80+G49+G41</f>
        <v>0</v>
      </c>
      <c r="H96" s="134">
        <f>H85+H49+H41</f>
        <v>237300</v>
      </c>
      <c r="I96" s="134">
        <f aca="true" t="shared" si="22" ref="I96:N96">I41+I49+I80+I85</f>
        <v>10000</v>
      </c>
      <c r="J96" s="300">
        <f t="shared" si="22"/>
        <v>544017.31</v>
      </c>
      <c r="K96" s="134">
        <f t="shared" si="22"/>
        <v>15000</v>
      </c>
      <c r="L96" s="134">
        <f t="shared" si="22"/>
        <v>0</v>
      </c>
      <c r="M96" s="134">
        <f t="shared" si="22"/>
        <v>0</v>
      </c>
      <c r="N96" s="300">
        <f t="shared" si="22"/>
        <v>4705027.31</v>
      </c>
      <c r="O96" s="134">
        <f>O85+O80+O49+O41</f>
        <v>4378400</v>
      </c>
      <c r="P96" s="134">
        <f>P85+P80+P49+P41</f>
        <v>337400</v>
      </c>
      <c r="Q96" s="134">
        <f>Q85+Q80+Q49+Q41</f>
        <v>4378000</v>
      </c>
      <c r="R96" s="134">
        <f>R85+R80+R49+R41</f>
        <v>347400</v>
      </c>
      <c r="S96" s="6">
        <v>0</v>
      </c>
      <c r="T96" s="6">
        <v>0</v>
      </c>
    </row>
    <row r="97" spans="1:18" s="198" customFormat="1" ht="14.25" customHeight="1">
      <c r="A97" s="118"/>
      <c r="B97" s="119"/>
      <c r="C97" s="119"/>
      <c r="D97" s="119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</row>
    <row r="98" spans="1:18" ht="15.75">
      <c r="A98" s="47" t="s">
        <v>11</v>
      </c>
      <c r="B98" s="48"/>
      <c r="C98" s="48"/>
      <c r="D98" s="48"/>
      <c r="E98" s="49"/>
      <c r="F98" s="49"/>
      <c r="J98" s="49"/>
      <c r="K98" s="50"/>
      <c r="L98" s="50"/>
      <c r="M98" s="50" t="s">
        <v>13</v>
      </c>
      <c r="N98" s="50"/>
      <c r="O98" s="322" t="s">
        <v>74</v>
      </c>
      <c r="P98" s="322"/>
      <c r="Q98" s="322"/>
      <c r="R98" s="322"/>
    </row>
    <row r="99" spans="1:18" ht="15.75">
      <c r="A99" s="55"/>
      <c r="B99" s="52"/>
      <c r="C99" s="52"/>
      <c r="D99" s="52"/>
      <c r="E99" s="50" t="s">
        <v>12</v>
      </c>
      <c r="F99" s="50"/>
      <c r="G99" s="51"/>
      <c r="J99" s="53"/>
      <c r="K99" s="53"/>
      <c r="L99" s="53"/>
      <c r="M99" s="53"/>
      <c r="N99" s="53"/>
      <c r="O99" s="199"/>
      <c r="P99" s="199"/>
      <c r="Q99" s="199"/>
      <c r="R99" s="199"/>
    </row>
    <row r="100" spans="1:18" ht="15.75">
      <c r="A100" s="200" t="s">
        <v>31</v>
      </c>
      <c r="B100" s="53"/>
      <c r="C100" s="53"/>
      <c r="D100" s="53"/>
      <c r="E100" s="53" t="s">
        <v>179</v>
      </c>
      <c r="F100" s="53"/>
      <c r="G100" s="53"/>
      <c r="J100" s="53"/>
      <c r="K100" s="53"/>
      <c r="L100" s="53"/>
      <c r="M100" s="53"/>
      <c r="N100" s="53"/>
      <c r="O100" s="323" t="s">
        <v>75</v>
      </c>
      <c r="P100" s="323"/>
      <c r="Q100" s="323"/>
      <c r="R100" s="323"/>
    </row>
    <row r="101" spans="1:18" ht="15.75">
      <c r="A101" s="2"/>
      <c r="B101" s="3"/>
      <c r="C101" s="3"/>
      <c r="D101" s="3"/>
      <c r="H101" s="201"/>
      <c r="I101" s="201"/>
      <c r="J101" s="202"/>
      <c r="K101" s="5"/>
      <c r="L101" s="5"/>
      <c r="M101" s="5"/>
      <c r="N101" s="5"/>
      <c r="O101" s="5"/>
      <c r="P101" s="5"/>
      <c r="Q101" s="5"/>
      <c r="R101" s="5"/>
    </row>
  </sheetData>
  <sheetProtection/>
  <mergeCells count="12">
    <mergeCell ref="H8:K8"/>
    <mergeCell ref="N8:R8"/>
    <mergeCell ref="H12:K12"/>
    <mergeCell ref="N12:R12"/>
    <mergeCell ref="O98:R98"/>
    <mergeCell ref="O100:R100"/>
    <mergeCell ref="A1:G1"/>
    <mergeCell ref="Q1:R1"/>
    <mergeCell ref="A2:O2"/>
    <mergeCell ref="H7:K7"/>
    <mergeCell ref="N7:R7"/>
    <mergeCell ref="B3:O3"/>
  </mergeCells>
  <printOptions/>
  <pageMargins left="0.7" right="0.7" top="0.75" bottom="0.75" header="0.3" footer="0.3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"/>
  <sheetViews>
    <sheetView zoomScalePageLayoutView="0" workbookViewId="0" topLeftCell="A46">
      <selection activeCell="C78" sqref="C78"/>
    </sheetView>
  </sheetViews>
  <sheetFormatPr defaultColWidth="9.140625" defaultRowHeight="12.75"/>
  <cols>
    <col min="1" max="1" width="18.421875" style="13" customWidth="1"/>
    <col min="2" max="4" width="22.28125" style="14" customWidth="1"/>
    <col min="5" max="6" width="12.28125" style="6" customWidth="1"/>
    <col min="7" max="7" width="12.28125" style="8" customWidth="1"/>
    <col min="8" max="9" width="8.00390625" style="6" customWidth="1"/>
    <col min="10" max="10" width="9.7109375" style="6" customWidth="1"/>
    <col min="11" max="11" width="9.140625" style="6" customWidth="1"/>
    <col min="12" max="13" width="10.140625" style="6" customWidth="1"/>
    <col min="14" max="14" width="11.8515625" style="6" customWidth="1"/>
    <col min="15" max="15" width="11.00390625" style="6" customWidth="1"/>
    <col min="16" max="16" width="11.140625" style="6" customWidth="1"/>
    <col min="17" max="17" width="16.7109375" style="6" hidden="1" customWidth="1"/>
    <col min="18" max="18" width="16.421875" style="6" hidden="1" customWidth="1"/>
    <col min="19" max="19" width="10.421875" style="6" customWidth="1"/>
    <col min="20" max="16384" width="9.140625" style="6" customWidth="1"/>
  </cols>
  <sheetData>
    <row r="1" spans="1:19" ht="15.75" customHeight="1" thickBot="1">
      <c r="A1" s="309" t="s">
        <v>67</v>
      </c>
      <c r="B1" s="310"/>
      <c r="C1" s="310"/>
      <c r="D1" s="310"/>
      <c r="E1" s="310"/>
      <c r="F1" s="310"/>
      <c r="G1" s="311"/>
      <c r="Q1" s="7"/>
      <c r="R1" s="7"/>
      <c r="S1" s="7"/>
    </row>
    <row r="2" spans="1:19" ht="20.25" customHeight="1">
      <c r="A2" s="333" t="s">
        <v>176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7"/>
      <c r="R2" s="7"/>
      <c r="S2" s="7"/>
    </row>
    <row r="3" spans="1:19" ht="20.25" customHeight="1">
      <c r="A3" s="268"/>
      <c r="B3" s="330" t="s">
        <v>149</v>
      </c>
      <c r="C3" s="330"/>
      <c r="D3" s="330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7"/>
      <c r="R3" s="7"/>
      <c r="S3" s="7"/>
    </row>
    <row r="4" spans="1:16" ht="18" customHeight="1">
      <c r="A4" s="16" t="s">
        <v>16</v>
      </c>
      <c r="B4" s="5"/>
      <c r="C4" s="5"/>
      <c r="D4" s="5"/>
      <c r="E4" s="5"/>
      <c r="F4" s="5"/>
      <c r="G4" s="4"/>
      <c r="H4" s="15"/>
      <c r="I4" s="15"/>
      <c r="J4" s="15"/>
      <c r="K4" s="15"/>
      <c r="L4" s="15"/>
      <c r="M4" s="15"/>
      <c r="N4" s="15"/>
      <c r="O4" s="15"/>
      <c r="P4" s="15"/>
    </row>
    <row r="5" spans="1:16" ht="22.5" customHeight="1">
      <c r="A5" s="17" t="s">
        <v>67</v>
      </c>
      <c r="B5" s="18"/>
      <c r="C5" s="18"/>
      <c r="D5" s="18"/>
      <c r="E5" s="18"/>
      <c r="F5" s="18"/>
      <c r="G5" s="19"/>
      <c r="H5" s="15"/>
      <c r="I5" s="15"/>
      <c r="J5" s="15"/>
      <c r="K5" s="15"/>
      <c r="L5" s="15"/>
      <c r="M5" s="15"/>
      <c r="N5" s="15"/>
      <c r="O5" s="15"/>
      <c r="P5" s="15"/>
    </row>
    <row r="6" spans="1:16" ht="16.5" customHeight="1">
      <c r="A6" s="20"/>
      <c r="B6" s="15"/>
      <c r="C6" s="15"/>
      <c r="D6" s="15"/>
      <c r="E6" s="15"/>
      <c r="F6" s="15"/>
      <c r="G6" s="19"/>
      <c r="H6" s="15"/>
      <c r="I6" s="15"/>
      <c r="J6" s="15"/>
      <c r="K6" s="15"/>
      <c r="L6" s="15"/>
      <c r="M6" s="15"/>
      <c r="N6" s="15"/>
      <c r="O6" s="15"/>
      <c r="P6" s="15"/>
    </row>
    <row r="7" spans="1:18" ht="38.25" customHeight="1">
      <c r="A7" s="35" t="s">
        <v>17</v>
      </c>
      <c r="B7" s="36" t="s">
        <v>175</v>
      </c>
      <c r="C7" s="36" t="s">
        <v>148</v>
      </c>
      <c r="D7" s="272" t="s">
        <v>147</v>
      </c>
      <c r="E7" s="37" t="s">
        <v>80</v>
      </c>
      <c r="F7" s="294" t="s">
        <v>141</v>
      </c>
      <c r="G7" s="297"/>
      <c r="H7" s="316" t="s">
        <v>36</v>
      </c>
      <c r="I7" s="316"/>
      <c r="J7" s="317"/>
      <c r="K7" s="317"/>
      <c r="L7" s="61">
        <v>8532</v>
      </c>
      <c r="M7" s="331" t="s">
        <v>37</v>
      </c>
      <c r="N7" s="331"/>
      <c r="O7" s="331"/>
      <c r="P7" s="331"/>
      <c r="Q7" s="277"/>
      <c r="R7" s="277"/>
    </row>
    <row r="8" spans="1:18" ht="21.75" customHeight="1">
      <c r="A8" s="38" t="s">
        <v>9</v>
      </c>
      <c r="B8" s="218">
        <f>SUM(B9:B10)</f>
        <v>3932450</v>
      </c>
      <c r="C8" s="218">
        <f>SUM(C9:C10)</f>
        <v>-33740</v>
      </c>
      <c r="D8" s="218">
        <f>SUM(D9:D10)</f>
        <v>3898710</v>
      </c>
      <c r="E8" s="218">
        <f>SUM(E9:E10)</f>
        <v>4115100</v>
      </c>
      <c r="F8" s="301">
        <f>SUM(F9:F10)</f>
        <v>4129100</v>
      </c>
      <c r="G8" s="302"/>
      <c r="H8" s="320" t="s">
        <v>38</v>
      </c>
      <c r="I8" s="320"/>
      <c r="J8" s="321"/>
      <c r="K8" s="321"/>
      <c r="L8" s="62" t="s">
        <v>79</v>
      </c>
      <c r="M8" s="332" t="s">
        <v>39</v>
      </c>
      <c r="N8" s="332"/>
      <c r="O8" s="332"/>
      <c r="P8" s="332"/>
      <c r="Q8" s="62"/>
      <c r="R8" s="62"/>
    </row>
    <row r="9" spans="1:18" ht="21.75" customHeight="1">
      <c r="A9" s="217" t="s">
        <v>129</v>
      </c>
      <c r="B9" s="69">
        <f>'JLP(R)FP-Ril 4.razina '!B9</f>
        <v>337400</v>
      </c>
      <c r="C9" s="69">
        <f>'JLP(R)FP-Ril 4.razina '!C9</f>
        <v>-33740</v>
      </c>
      <c r="D9" s="69">
        <f aca="true" t="shared" si="0" ref="D9:D15">SUM(B9:C9)</f>
        <v>303660</v>
      </c>
      <c r="E9" s="70">
        <f>'JLP(R)FP-Ril 4.razina '!E9</f>
        <v>337400</v>
      </c>
      <c r="F9" s="295">
        <f>'JLP(R)FP-Ril 4.razina '!F9</f>
        <v>347400</v>
      </c>
      <c r="G9" s="298"/>
      <c r="H9" s="142"/>
      <c r="I9" s="142"/>
      <c r="J9" s="122"/>
      <c r="K9" s="122"/>
      <c r="L9" s="62" t="s">
        <v>137</v>
      </c>
      <c r="M9" s="332" t="s">
        <v>39</v>
      </c>
      <c r="N9" s="332"/>
      <c r="O9" s="332"/>
      <c r="P9" s="332"/>
      <c r="Q9" s="62"/>
      <c r="R9" s="62"/>
    </row>
    <row r="10" spans="1:18" ht="21.75" customHeight="1">
      <c r="A10" s="217" t="s">
        <v>126</v>
      </c>
      <c r="B10" s="69">
        <f>'JLP(R)FP-Ril 4.razina '!B10</f>
        <v>3595050</v>
      </c>
      <c r="C10" s="69">
        <v>0</v>
      </c>
      <c r="D10" s="69">
        <f t="shared" si="0"/>
        <v>3595050</v>
      </c>
      <c r="E10" s="70">
        <f>'JLP(R)FP-Ril 4.razina '!E10</f>
        <v>3777700</v>
      </c>
      <c r="F10" s="295">
        <f>'JLP(R)FP-Ril 4.razina '!F10</f>
        <v>3781700</v>
      </c>
      <c r="G10" s="298"/>
      <c r="H10" s="142"/>
      <c r="I10" s="142"/>
      <c r="J10" s="122"/>
      <c r="K10" s="122"/>
      <c r="L10" s="62" t="s">
        <v>138</v>
      </c>
      <c r="M10" s="332" t="s">
        <v>140</v>
      </c>
      <c r="N10" s="332"/>
      <c r="O10" s="332"/>
      <c r="P10" s="332"/>
      <c r="Q10" s="62"/>
      <c r="R10" s="62"/>
    </row>
    <row r="11" spans="1:18" ht="29.25" customHeight="1">
      <c r="A11" s="125" t="s">
        <v>69</v>
      </c>
      <c r="B11" s="69">
        <f>'JLP(R)FP-Ril 4.razina '!B11</f>
        <v>300</v>
      </c>
      <c r="C11" s="69">
        <v>0</v>
      </c>
      <c r="D11" s="69">
        <f t="shared" si="0"/>
        <v>300</v>
      </c>
      <c r="E11" s="70">
        <v>300</v>
      </c>
      <c r="F11" s="295">
        <v>300</v>
      </c>
      <c r="G11" s="298"/>
      <c r="H11" s="142"/>
      <c r="I11" s="142"/>
      <c r="J11" s="122"/>
      <c r="K11" s="122"/>
      <c r="L11" s="62" t="s">
        <v>139</v>
      </c>
      <c r="M11" s="332" t="s">
        <v>140</v>
      </c>
      <c r="N11" s="332"/>
      <c r="O11" s="332"/>
      <c r="P11" s="332"/>
      <c r="Q11" s="62"/>
      <c r="R11" s="62"/>
    </row>
    <row r="12" spans="1:18" ht="30" customHeight="1">
      <c r="A12" s="60" t="s">
        <v>8</v>
      </c>
      <c r="B12" s="71">
        <f>'JLP(R)FP-Ril 4.razina '!B12</f>
        <v>237000</v>
      </c>
      <c r="C12" s="71">
        <v>0</v>
      </c>
      <c r="D12" s="69">
        <f t="shared" si="0"/>
        <v>237000</v>
      </c>
      <c r="E12" s="70">
        <f>'JLP(R)FP-Ril 4.razina '!E12</f>
        <v>238000</v>
      </c>
      <c r="F12" s="295">
        <f>'JLP(R)FP-Ril 4.razina '!F12</f>
        <v>223600</v>
      </c>
      <c r="G12" s="298"/>
      <c r="H12" s="316" t="s">
        <v>135</v>
      </c>
      <c r="I12" s="316"/>
      <c r="J12" s="317"/>
      <c r="K12" s="317"/>
      <c r="L12" s="73" t="s">
        <v>40</v>
      </c>
      <c r="M12" s="335" t="s">
        <v>41</v>
      </c>
      <c r="N12" s="335"/>
      <c r="O12" s="335"/>
      <c r="P12" s="335"/>
      <c r="Q12" s="62"/>
      <c r="R12" s="62"/>
    </row>
    <row r="13" spans="1:18" ht="29.25" customHeight="1">
      <c r="A13" s="38" t="s">
        <v>1</v>
      </c>
      <c r="B13" s="69">
        <f>'JLP(R)FP-Ril 4.razina '!B13</f>
        <v>15000</v>
      </c>
      <c r="C13" s="69">
        <v>0</v>
      </c>
      <c r="D13" s="69">
        <f t="shared" si="0"/>
        <v>15000</v>
      </c>
      <c r="E13" s="70">
        <v>10000</v>
      </c>
      <c r="F13" s="295">
        <v>10000</v>
      </c>
      <c r="G13" s="298"/>
      <c r="H13" s="316" t="s">
        <v>136</v>
      </c>
      <c r="I13" s="316"/>
      <c r="J13" s="316"/>
      <c r="K13" s="316"/>
      <c r="L13" s="264">
        <v>82</v>
      </c>
      <c r="M13" s="337" t="s">
        <v>134</v>
      </c>
      <c r="N13" s="337"/>
      <c r="O13" s="337"/>
      <c r="P13" s="337"/>
      <c r="Q13" s="270"/>
      <c r="R13" s="270"/>
    </row>
    <row r="14" spans="1:18" ht="29.25" customHeight="1">
      <c r="A14" s="38" t="s">
        <v>14</v>
      </c>
      <c r="B14" s="69">
        <f>'JLP(R)FP-Ril 4.razina '!B14</f>
        <v>10000</v>
      </c>
      <c r="C14" s="69">
        <f>'JLP(R)FP-Ril 4.razina '!C14</f>
        <v>0</v>
      </c>
      <c r="D14" s="69">
        <f>'JLP(R)FP-Ril 4.razina '!D14</f>
        <v>10000</v>
      </c>
      <c r="E14" s="70">
        <v>15000</v>
      </c>
      <c r="F14" s="295">
        <v>15000</v>
      </c>
      <c r="G14" s="298"/>
      <c r="H14" s="289"/>
      <c r="I14" s="289"/>
      <c r="J14" s="289"/>
      <c r="K14" s="289"/>
      <c r="L14" s="264"/>
      <c r="M14" s="290"/>
      <c r="N14" s="290"/>
      <c r="O14" s="290"/>
      <c r="P14" s="290"/>
      <c r="Q14" s="270"/>
      <c r="R14" s="270"/>
    </row>
    <row r="15" spans="1:18" ht="36" customHeight="1">
      <c r="A15" s="125" t="s">
        <v>180</v>
      </c>
      <c r="B15" s="69">
        <f>'JLP(R)FP-Ril 4.razina '!B15</f>
        <v>0</v>
      </c>
      <c r="C15" s="69">
        <f>'JLP(R)FP-Ril 4.razina '!C15</f>
        <v>544017.31</v>
      </c>
      <c r="D15" s="69">
        <f t="shared" si="0"/>
        <v>544017.31</v>
      </c>
      <c r="E15" s="70">
        <v>15000</v>
      </c>
      <c r="F15" s="295">
        <v>15000</v>
      </c>
      <c r="G15" s="298"/>
      <c r="H15" s="316" t="s">
        <v>42</v>
      </c>
      <c r="I15" s="316"/>
      <c r="J15" s="317"/>
      <c r="K15" s="317"/>
      <c r="L15" s="61">
        <v>13</v>
      </c>
      <c r="M15" s="331" t="s">
        <v>43</v>
      </c>
      <c r="N15" s="331"/>
      <c r="O15" s="331"/>
      <c r="P15" s="331"/>
      <c r="Q15" s="62"/>
      <c r="R15" s="62"/>
    </row>
    <row r="16" spans="1:16" ht="15.75">
      <c r="A16" s="39" t="s">
        <v>18</v>
      </c>
      <c r="B16" s="72">
        <f>SUM(B9:B15)</f>
        <v>4194750</v>
      </c>
      <c r="C16" s="72">
        <f>SUM(C9:C15)</f>
        <v>510277.31000000006</v>
      </c>
      <c r="D16" s="72">
        <f>SUM(D9:D15)</f>
        <v>4705027.3100000005</v>
      </c>
      <c r="E16" s="72">
        <f>E8+E11+E12+E13+E15</f>
        <v>4378400</v>
      </c>
      <c r="F16" s="296">
        <f>F8+F11+F12+F13+F15</f>
        <v>4378000</v>
      </c>
      <c r="G16" s="120"/>
      <c r="H16" s="15"/>
      <c r="I16" s="15"/>
      <c r="J16" s="21"/>
      <c r="K16" s="15"/>
      <c r="L16" s="15"/>
      <c r="M16" s="15"/>
      <c r="N16" s="15"/>
      <c r="O16" s="15"/>
      <c r="P16" s="15"/>
    </row>
    <row r="17" spans="15:16" ht="30.75" customHeight="1">
      <c r="O17" s="15"/>
      <c r="P17" s="15"/>
    </row>
    <row r="18" spans="15:16" ht="30.75" customHeight="1">
      <c r="O18" s="15"/>
      <c r="P18" s="15"/>
    </row>
    <row r="19" ht="30.75" customHeight="1">
      <c r="A19" s="141"/>
    </row>
    <row r="20" ht="30.75" customHeight="1"/>
    <row r="21" ht="30.75" customHeight="1"/>
    <row r="22" ht="30.75" customHeight="1"/>
    <row r="23" ht="30.75" customHeight="1"/>
    <row r="24" ht="30.75" customHeight="1"/>
    <row r="25" ht="30.75" customHeight="1"/>
    <row r="26" ht="30.75" customHeight="1"/>
    <row r="27" ht="30.75" customHeight="1"/>
    <row r="28" ht="30.75" customHeight="1"/>
    <row r="29" ht="30.75" customHeight="1"/>
    <row r="30" ht="30.75" customHeight="1"/>
    <row r="31" spans="15:16" ht="30.75" customHeight="1">
      <c r="O31" s="15"/>
      <c r="P31" s="15"/>
    </row>
    <row r="32" spans="1:16" ht="15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6" ht="15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1:16" ht="15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</row>
    <row r="35" spans="1:16" ht="15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6" spans="1:16" ht="15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</row>
    <row r="37" spans="1:16" ht="15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</row>
    <row r="38" spans="1:16" ht="15.75">
      <c r="A38" s="23"/>
      <c r="B38" s="20"/>
      <c r="C38" s="20"/>
      <c r="D38" s="20"/>
      <c r="E38" s="15"/>
      <c r="F38" s="15"/>
      <c r="G38" s="5"/>
      <c r="H38" s="15"/>
      <c r="I38" s="15"/>
      <c r="J38" s="15"/>
      <c r="K38" s="15"/>
      <c r="L38" s="15"/>
      <c r="M38" s="15"/>
      <c r="N38" s="15"/>
      <c r="O38" s="15"/>
      <c r="P38" s="15"/>
    </row>
    <row r="39" spans="1:16" ht="15.75">
      <c r="A39" s="24"/>
      <c r="B39" s="24"/>
      <c r="C39" s="24"/>
      <c r="D39" s="24"/>
      <c r="E39" s="24"/>
      <c r="F39" s="24"/>
      <c r="G39" s="25"/>
      <c r="H39" s="24"/>
      <c r="I39" s="24"/>
      <c r="J39" s="24"/>
      <c r="K39" s="24"/>
      <c r="L39" s="24"/>
      <c r="M39" s="24"/>
      <c r="N39" s="24"/>
      <c r="O39" s="24"/>
      <c r="P39" s="24"/>
    </row>
    <row r="40" spans="1:16" ht="8.25" customHeight="1">
      <c r="A40" s="2"/>
      <c r="B40" s="2"/>
      <c r="C40" s="2"/>
      <c r="D40" s="2"/>
      <c r="E40" s="2"/>
      <c r="F40" s="2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8" ht="9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10"/>
      <c r="R41" s="10"/>
    </row>
    <row r="42" spans="1:18" s="8" customFormat="1" ht="33.75" customHeight="1" thickBot="1">
      <c r="A42" s="57" t="s">
        <v>19</v>
      </c>
      <c r="B42" s="50"/>
      <c r="C42" s="50"/>
      <c r="D42" s="50"/>
      <c r="E42" s="53"/>
      <c r="F42" s="53"/>
      <c r="G42" s="50" t="s">
        <v>68</v>
      </c>
      <c r="H42" s="58"/>
      <c r="I42" s="58"/>
      <c r="J42" s="58"/>
      <c r="K42" s="53"/>
      <c r="L42" s="53"/>
      <c r="M42" s="53"/>
      <c r="N42" s="53"/>
      <c r="O42" s="59"/>
      <c r="P42" s="59"/>
      <c r="Q42" s="11" t="s">
        <v>21</v>
      </c>
      <c r="R42" s="11" t="s">
        <v>22</v>
      </c>
    </row>
    <row r="43" spans="1:18" ht="101.25" customHeight="1" thickBot="1">
      <c r="A43" s="135" t="s">
        <v>20</v>
      </c>
      <c r="B43" s="136" t="s">
        <v>0</v>
      </c>
      <c r="C43" s="137" t="s">
        <v>160</v>
      </c>
      <c r="D43" s="137" t="s">
        <v>127</v>
      </c>
      <c r="E43" s="137" t="s">
        <v>32</v>
      </c>
      <c r="F43" s="303" t="s">
        <v>148</v>
      </c>
      <c r="G43" s="137" t="s">
        <v>48</v>
      </c>
      <c r="H43" s="137" t="s">
        <v>8</v>
      </c>
      <c r="I43" s="137" t="s">
        <v>14</v>
      </c>
      <c r="J43" s="303" t="s">
        <v>172</v>
      </c>
      <c r="K43" s="137" t="s">
        <v>1</v>
      </c>
      <c r="L43" s="137" t="s">
        <v>10</v>
      </c>
      <c r="M43" s="137" t="s">
        <v>29</v>
      </c>
      <c r="N43" s="303" t="s">
        <v>147</v>
      </c>
      <c r="O43" s="138" t="s">
        <v>142</v>
      </c>
      <c r="P43" s="139" t="s">
        <v>158</v>
      </c>
      <c r="Q43" s="12">
        <f>SUM(Q47:Q49)</f>
        <v>0</v>
      </c>
      <c r="R43" s="12">
        <f>SUM(R47:R49)</f>
        <v>0</v>
      </c>
    </row>
    <row r="44" spans="1:20" ht="21.75" customHeight="1" thickBot="1">
      <c r="A44" s="326" t="s">
        <v>131</v>
      </c>
      <c r="B44" s="327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7"/>
      <c r="P44" s="244"/>
      <c r="Q44" s="12"/>
      <c r="R44" s="12"/>
      <c r="T44" s="250"/>
    </row>
    <row r="45" spans="1:18" ht="53.25" customHeight="1" thickBot="1">
      <c r="A45" s="234"/>
      <c r="B45" s="235" t="s">
        <v>132</v>
      </c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7"/>
      <c r="P45" s="245"/>
      <c r="Q45" s="246"/>
      <c r="R45" s="247"/>
    </row>
    <row r="46" spans="1:18" ht="21" customHeight="1" thickBot="1">
      <c r="A46" s="225">
        <v>3</v>
      </c>
      <c r="B46" s="223"/>
      <c r="C46" s="224">
        <f>C47+C51+C57</f>
        <v>4029850</v>
      </c>
      <c r="D46" s="224">
        <f aca="true" t="shared" si="1" ref="D46:P46">D47+D51+D57</f>
        <v>3595050</v>
      </c>
      <c r="E46" s="224">
        <f t="shared" si="1"/>
        <v>300400</v>
      </c>
      <c r="F46" s="224">
        <f t="shared" si="1"/>
        <v>-20740</v>
      </c>
      <c r="G46" s="224">
        <f t="shared" si="1"/>
        <v>0</v>
      </c>
      <c r="H46" s="224">
        <f t="shared" si="1"/>
        <v>124400</v>
      </c>
      <c r="I46" s="224">
        <f t="shared" si="1"/>
        <v>10000</v>
      </c>
      <c r="J46" s="278">
        <f t="shared" si="1"/>
        <v>220000</v>
      </c>
      <c r="K46" s="224">
        <f t="shared" si="1"/>
        <v>0</v>
      </c>
      <c r="L46" s="224">
        <f t="shared" si="1"/>
        <v>0</v>
      </c>
      <c r="M46" s="224">
        <f t="shared" si="1"/>
        <v>0</v>
      </c>
      <c r="N46" s="278">
        <f t="shared" si="1"/>
        <v>4229110</v>
      </c>
      <c r="O46" s="224">
        <f t="shared" si="1"/>
        <v>4201500</v>
      </c>
      <c r="P46" s="224">
        <f t="shared" si="1"/>
        <v>4201100</v>
      </c>
      <c r="Q46" s="221"/>
      <c r="R46" s="248"/>
    </row>
    <row r="47" spans="1:18" ht="14.25" customHeight="1" thickBot="1">
      <c r="A47" s="249">
        <v>31</v>
      </c>
      <c r="B47" s="220" t="s">
        <v>7</v>
      </c>
      <c r="C47" s="158">
        <f aca="true" t="shared" si="2" ref="C47:J47">SUM(C48:C50)</f>
        <v>3227050</v>
      </c>
      <c r="D47" s="158">
        <f t="shared" si="2"/>
        <v>3227050</v>
      </c>
      <c r="E47" s="158">
        <f t="shared" si="2"/>
        <v>0</v>
      </c>
      <c r="F47" s="158">
        <f t="shared" si="2"/>
        <v>0</v>
      </c>
      <c r="G47" s="158">
        <f t="shared" si="2"/>
        <v>0</v>
      </c>
      <c r="H47" s="158">
        <f t="shared" si="2"/>
        <v>0</v>
      </c>
      <c r="I47" s="158">
        <f t="shared" si="2"/>
        <v>0</v>
      </c>
      <c r="J47" s="158">
        <f t="shared" si="2"/>
        <v>0</v>
      </c>
      <c r="K47" s="158">
        <f>SUM(K48:K49)</f>
        <v>0</v>
      </c>
      <c r="L47" s="158">
        <f>SUM(L48:L49)</f>
        <v>0</v>
      </c>
      <c r="M47" s="158">
        <f>SUM(M48:M49)</f>
        <v>0</v>
      </c>
      <c r="N47" s="279">
        <f>SUM(N48:N50)</f>
        <v>3227050</v>
      </c>
      <c r="O47" s="158">
        <f>SUM(O48:O50)</f>
        <v>3409700</v>
      </c>
      <c r="P47" s="158">
        <f>SUM(P48:P50)</f>
        <v>3409700</v>
      </c>
      <c r="Q47" s="1">
        <v>0</v>
      </c>
      <c r="R47" s="250">
        <v>0</v>
      </c>
    </row>
    <row r="48" spans="1:18" ht="14.25" customHeight="1">
      <c r="A48" s="251">
        <v>311</v>
      </c>
      <c r="B48" s="28" t="s">
        <v>25</v>
      </c>
      <c r="C48" s="29">
        <f>D48+E48+G48+H48+I48+K48+L48+M48</f>
        <v>2668050</v>
      </c>
      <c r="D48" s="29">
        <f>'JLP(R)FP-Ril 4.razina '!D42</f>
        <v>2668050</v>
      </c>
      <c r="E48" s="29">
        <f>'JLP(R)FP-Ril 4.razina '!E42</f>
        <v>0</v>
      </c>
      <c r="F48" s="29"/>
      <c r="G48" s="29">
        <f>'JLP(R)FP-Ril 4.razina '!G42</f>
        <v>0</v>
      </c>
      <c r="H48" s="29">
        <f>'JLP(R)FP-Ril 4.razina '!H42</f>
        <v>0</v>
      </c>
      <c r="I48" s="29">
        <f>'JLP(R)FP-Ril 4.razina '!I42</f>
        <v>0</v>
      </c>
      <c r="J48" s="29">
        <f>'JLP(R)FP-Ril 4.razina '!J42</f>
        <v>0</v>
      </c>
      <c r="K48" s="29">
        <f>'JLP(R)FP-Ril 4.razina '!K42</f>
        <v>0</v>
      </c>
      <c r="L48" s="29">
        <f>'JLP(R)FP-Ril 4.razina '!L42</f>
        <v>0</v>
      </c>
      <c r="M48" s="29">
        <f>'JLP(R)FP-Ril 4.razina '!M42</f>
        <v>0</v>
      </c>
      <c r="N48" s="271">
        <f>SUM(D48:M48)</f>
        <v>2668050</v>
      </c>
      <c r="O48" s="34">
        <f>'JLP(R)FP-Ril 4.razina '!O42</f>
        <v>2817993</v>
      </c>
      <c r="P48" s="34">
        <f>'JLP(R)FP-Ril 4.razina '!Q42</f>
        <v>2817993</v>
      </c>
      <c r="Q48" s="1"/>
      <c r="R48" s="250"/>
    </row>
    <row r="49" spans="1:18" ht="15" customHeight="1">
      <c r="A49" s="252">
        <v>312</v>
      </c>
      <c r="B49" s="30" t="s">
        <v>23</v>
      </c>
      <c r="C49" s="29">
        <f>D49+E49+G49+H49+I49+K49+L49+M49</f>
        <v>100000</v>
      </c>
      <c r="D49" s="31">
        <f>'JLP(R)FP-Ril 4.razina '!D44</f>
        <v>100000</v>
      </c>
      <c r="E49" s="31">
        <f>'JLP(R)FP-Ril 4.razina '!E44</f>
        <v>0</v>
      </c>
      <c r="F49" s="31"/>
      <c r="G49" s="31">
        <f>'JLP(R)FP-Ril 4.razina '!G44</f>
        <v>0</v>
      </c>
      <c r="H49" s="31">
        <f>'JLP(R)FP-Ril 4.razina '!H44</f>
        <v>0</v>
      </c>
      <c r="I49" s="31">
        <f>'JLP(R)FP-Ril 4.razina '!I44</f>
        <v>0</v>
      </c>
      <c r="J49" s="31">
        <f>'JLP(R)FP-Ril 4.razina '!J44</f>
        <v>0</v>
      </c>
      <c r="K49" s="31">
        <f>'JLP(R)FP-Ril 4.razina '!K44</f>
        <v>0</v>
      </c>
      <c r="L49" s="31">
        <f>'JLP(R)FP-Ril 4.razina '!L44</f>
        <v>0</v>
      </c>
      <c r="M49" s="31">
        <f>'JLP(R)FP-Ril 4.razina '!M44</f>
        <v>0</v>
      </c>
      <c r="N49" s="271">
        <f>SUM(D49:M49)</f>
        <v>100000</v>
      </c>
      <c r="O49" s="46">
        <f>'JLP(R)FP-Ril 4.razina '!O44</f>
        <v>100000</v>
      </c>
      <c r="P49" s="46">
        <f>'JLP(R)FP-Ril 4.razina '!Q44</f>
        <v>100000</v>
      </c>
      <c r="Q49" s="1">
        <v>0</v>
      </c>
      <c r="R49" s="250">
        <v>0</v>
      </c>
    </row>
    <row r="50" spans="1:18" ht="15" customHeight="1">
      <c r="A50" s="253">
        <v>313</v>
      </c>
      <c r="B50" s="63" t="s">
        <v>33</v>
      </c>
      <c r="C50" s="29">
        <f>D50+E50+G50+H50+I50+K50+L50+M50</f>
        <v>459000</v>
      </c>
      <c r="D50" s="64">
        <f>'JLP(R)FP-Ril 4.razina '!D46</f>
        <v>459000</v>
      </c>
      <c r="E50" s="64">
        <f>'JLP(R)FP-Ril 4.razina '!E46</f>
        <v>0</v>
      </c>
      <c r="F50" s="64"/>
      <c r="G50" s="64">
        <f>'JLP(R)FP-Ril 4.razina '!G46</f>
        <v>0</v>
      </c>
      <c r="H50" s="64">
        <f>'JLP(R)FP-Ril 4.razina '!H46</f>
        <v>0</v>
      </c>
      <c r="I50" s="64">
        <f>'JLP(R)FP-Ril 4.razina '!I46</f>
        <v>0</v>
      </c>
      <c r="J50" s="64">
        <f>'JLP(R)FP-Ril 4.razina '!J46</f>
        <v>0</v>
      </c>
      <c r="K50" s="64">
        <f>'JLP(R)FP-Ril 4.razina '!K46</f>
        <v>0</v>
      </c>
      <c r="L50" s="64">
        <f>'JLP(R)FP-Ril 4.razina '!L46</f>
        <v>0</v>
      </c>
      <c r="M50" s="64">
        <f>'JLP(R)FP-Ril 4.razina '!M46</f>
        <v>0</v>
      </c>
      <c r="N50" s="271">
        <f>SUM(D50:M50)</f>
        <v>459000</v>
      </c>
      <c r="O50" s="65">
        <f>'JLP(R)FP-Ril 4.razina '!O46</f>
        <v>491707</v>
      </c>
      <c r="P50" s="65">
        <f>'JLP(R)FP-Ril 4.razina '!Q46</f>
        <v>491707</v>
      </c>
      <c r="Q50" s="1"/>
      <c r="R50" s="250"/>
    </row>
    <row r="51" spans="1:18" ht="14.25" customHeight="1" thickBot="1">
      <c r="A51" s="254">
        <v>32</v>
      </c>
      <c r="B51" s="26" t="s">
        <v>24</v>
      </c>
      <c r="C51" s="27">
        <f>SUM(C52:C56)</f>
        <v>796800</v>
      </c>
      <c r="D51" s="27">
        <f aca="true" t="shared" si="3" ref="D51:J51">SUM(D52:D56)</f>
        <v>368000</v>
      </c>
      <c r="E51" s="27">
        <f t="shared" si="3"/>
        <v>294400</v>
      </c>
      <c r="F51" s="27">
        <f t="shared" si="3"/>
        <v>-20740</v>
      </c>
      <c r="G51" s="27">
        <f t="shared" si="3"/>
        <v>0</v>
      </c>
      <c r="H51" s="27">
        <f t="shared" si="3"/>
        <v>124400</v>
      </c>
      <c r="I51" s="27">
        <f t="shared" si="3"/>
        <v>10000</v>
      </c>
      <c r="J51" s="74">
        <f t="shared" si="3"/>
        <v>214000</v>
      </c>
      <c r="K51" s="27">
        <f aca="true" t="shared" si="4" ref="K51:P51">SUM(K52:K56)</f>
        <v>0</v>
      </c>
      <c r="L51" s="27">
        <f t="shared" si="4"/>
        <v>0</v>
      </c>
      <c r="M51" s="27">
        <f t="shared" si="4"/>
        <v>0</v>
      </c>
      <c r="N51" s="27">
        <f t="shared" si="4"/>
        <v>990060</v>
      </c>
      <c r="O51" s="27">
        <f t="shared" si="4"/>
        <v>785800</v>
      </c>
      <c r="P51" s="27">
        <f t="shared" si="4"/>
        <v>785400</v>
      </c>
      <c r="Q51" s="221">
        <f>SUM(Q52:Q66)</f>
        <v>0</v>
      </c>
      <c r="R51" s="248">
        <f>SUM(R52:R66)</f>
        <v>0</v>
      </c>
    </row>
    <row r="52" spans="1:18" ht="30.75" customHeight="1">
      <c r="A52" s="251">
        <v>321</v>
      </c>
      <c r="B52" s="42" t="s">
        <v>73</v>
      </c>
      <c r="C52" s="29">
        <f>D52+E52+G52+H52+I52+K52+L52+M52</f>
        <v>400000</v>
      </c>
      <c r="D52" s="32">
        <f>'JLP(R)FP-Ril 4.razina '!D50</f>
        <v>300000</v>
      </c>
      <c r="E52" s="29">
        <f>'JLP(R)FP-Ril 4.razina '!E50</f>
        <v>80000</v>
      </c>
      <c r="F52" s="29">
        <f>'JLP(R)FP-Ril 4.razina '!F50</f>
        <v>-20000</v>
      </c>
      <c r="G52" s="29">
        <f>'JLP(R)FP-Ril 4.razina '!G50</f>
        <v>0</v>
      </c>
      <c r="H52" s="29">
        <f>'JLP(R)FP-Ril 4.razina '!H50</f>
        <v>10000</v>
      </c>
      <c r="I52" s="29">
        <f>'JLP(R)FP-Ril 4.razina '!I50</f>
        <v>10000</v>
      </c>
      <c r="J52" s="271">
        <f>'JLP(R)FP-Ril 4.razina '!J50</f>
        <v>0</v>
      </c>
      <c r="K52" s="29">
        <f>'JLP(R)FP-Ril 4.razina '!K50</f>
        <v>0</v>
      </c>
      <c r="L52" s="29">
        <f>'JLP(R)FP-Ril 4.razina '!L50</f>
        <v>0</v>
      </c>
      <c r="M52" s="29">
        <f>'JLP(R)FP-Ril 4.razina '!M50</f>
        <v>0</v>
      </c>
      <c r="N52" s="271">
        <f>SUM(D52:M52)</f>
        <v>380000</v>
      </c>
      <c r="O52" s="34">
        <f>'JLP(R)FP-Ril 4.razina '!O50</f>
        <v>400000</v>
      </c>
      <c r="P52" s="34">
        <f>'JLP(R)FP-Ril 4.razina '!Q50</f>
        <v>400000</v>
      </c>
      <c r="Q52" s="1">
        <v>0</v>
      </c>
      <c r="R52" s="250">
        <v>0</v>
      </c>
    </row>
    <row r="53" spans="1:18" ht="26.25" customHeight="1">
      <c r="A53" s="252">
        <v>322</v>
      </c>
      <c r="B53" s="43" t="s">
        <v>3</v>
      </c>
      <c r="C53" s="29">
        <f>D53+E53+G53+H53+I53+K53+L53+M53</f>
        <v>66000</v>
      </c>
      <c r="D53" s="33">
        <f>'JLP(R)FP-Ril 4.razina '!D55</f>
        <v>0</v>
      </c>
      <c r="E53" s="31">
        <f>'JLP(R)FP-Ril 4.razina '!E55</f>
        <v>47000</v>
      </c>
      <c r="F53" s="31">
        <f>'JLP(R)FP-Ril 4.razina '!F55</f>
        <v>0</v>
      </c>
      <c r="G53" s="31">
        <f>'JLP(R)FP-Ril 4.razina '!G55</f>
        <v>0</v>
      </c>
      <c r="H53" s="31">
        <f>'JLP(R)FP-Ril 4.razina '!H55</f>
        <v>19000</v>
      </c>
      <c r="I53" s="31">
        <f>'JLP(R)FP-Ril 4.razina '!I55</f>
        <v>0</v>
      </c>
      <c r="J53" s="31">
        <f>'JLP(R)FP-Ril 4.razina '!J55</f>
        <v>81000</v>
      </c>
      <c r="K53" s="31">
        <f>'JLP(R)FP-Ril 4.razina '!K55</f>
        <v>0</v>
      </c>
      <c r="L53" s="31">
        <f>'JLP(R)FP-Ril 4.razina '!L55</f>
        <v>0</v>
      </c>
      <c r="M53" s="31">
        <f>'JLP(R)FP-Ril 4.razina '!M55</f>
        <v>0</v>
      </c>
      <c r="N53" s="271">
        <f>SUM(D53:M53)</f>
        <v>147000</v>
      </c>
      <c r="O53" s="46">
        <f>'JLP(R)FP-Ril 4.razina '!O55</f>
        <v>66000</v>
      </c>
      <c r="P53" s="46">
        <f>'JLP(R)FP-Ril 4.razina '!Q55</f>
        <v>66000</v>
      </c>
      <c r="Q53" s="1"/>
      <c r="R53" s="250"/>
    </row>
    <row r="54" spans="1:18" ht="14.25" customHeight="1">
      <c r="A54" s="252">
        <v>323</v>
      </c>
      <c r="B54" s="30" t="s">
        <v>4</v>
      </c>
      <c r="C54" s="29">
        <f>D54+E54+G54+H54+I54+K54+L54+M54</f>
        <v>227800</v>
      </c>
      <c r="D54" s="33">
        <f>'JLP(R)FP-Ril 4.razina '!D62</f>
        <v>50000</v>
      </c>
      <c r="E54" s="31">
        <f>'JLP(R)FP-Ril 4.razina '!E62</f>
        <v>120400</v>
      </c>
      <c r="F54" s="31">
        <f>'JLP(R)FP-Ril 4.razina '!F62</f>
        <v>0</v>
      </c>
      <c r="G54" s="31">
        <f>'JLP(R)FP-Ril 4.razina '!G62</f>
        <v>0</v>
      </c>
      <c r="H54" s="31">
        <f>'JLP(R)FP-Ril 4.razina '!H62</f>
        <v>57400</v>
      </c>
      <c r="I54" s="31">
        <f>'JLP(R)FP-Ril 4.razina '!I62</f>
        <v>0</v>
      </c>
      <c r="J54" s="31">
        <f>'JLP(R)FP-Ril 4.razina '!J62</f>
        <v>87000</v>
      </c>
      <c r="K54" s="31">
        <f>'JLP(R)FP-Ril 4.razina '!K62</f>
        <v>0</v>
      </c>
      <c r="L54" s="31">
        <f>'JLP(R)FP-Ril 4.razina '!L62</f>
        <v>0</v>
      </c>
      <c r="M54" s="31">
        <f>'JLP(R)FP-Ril 4.razina '!M62</f>
        <v>0</v>
      </c>
      <c r="N54" s="271">
        <f>SUM(D54:M54)</f>
        <v>314800</v>
      </c>
      <c r="O54" s="46">
        <f>'JLP(R)FP-Ril 4.razina '!O62</f>
        <v>217800</v>
      </c>
      <c r="P54" s="46">
        <f>'JLP(R)FP-Ril 4.razina '!Q62</f>
        <v>217400</v>
      </c>
      <c r="Q54" s="1"/>
      <c r="R54" s="250"/>
    </row>
    <row r="55" spans="1:18" ht="14.25" customHeight="1">
      <c r="A55" s="252">
        <v>324</v>
      </c>
      <c r="B55" s="30" t="s">
        <v>34</v>
      </c>
      <c r="C55" s="29">
        <f>D55+E55+G55+H55+I55+K55+L55+M55</f>
        <v>15000</v>
      </c>
      <c r="D55" s="33">
        <f>'JLP(R)FP-Ril 4.razina '!D72</f>
        <v>0</v>
      </c>
      <c r="E55" s="31">
        <f>'JLP(R)FP-Ril 4.razina '!E72</f>
        <v>10000</v>
      </c>
      <c r="F55" s="31">
        <f>'JLP(R)FP-Ril 4.razina '!F72</f>
        <v>0</v>
      </c>
      <c r="G55" s="31">
        <f>'JLP(R)FP-Ril 4.razina '!G72</f>
        <v>0</v>
      </c>
      <c r="H55" s="31">
        <f>'JLP(R)FP-Ril 4.razina '!H72</f>
        <v>5000</v>
      </c>
      <c r="I55" s="31">
        <f>'JLP(R)FP-Ril 4.razina '!I72</f>
        <v>0</v>
      </c>
      <c r="J55" s="31">
        <f>'JLP(R)FP-Ril 4.razina '!J72</f>
        <v>4000</v>
      </c>
      <c r="K55" s="31">
        <f>'JLP(R)FP-Ril 4.razina '!K72</f>
        <v>0</v>
      </c>
      <c r="L55" s="31">
        <f>'JLP(R)FP-Ril 4.razina '!L72</f>
        <v>0</v>
      </c>
      <c r="M55" s="31">
        <f>'JLP(R)FP-Ril 4.razina '!M72</f>
        <v>0</v>
      </c>
      <c r="N55" s="271">
        <f>SUM(D55:M55)</f>
        <v>19000</v>
      </c>
      <c r="O55" s="46">
        <f>'JLP(R)FP-Ril 4.razina '!O72</f>
        <v>15000</v>
      </c>
      <c r="P55" s="46">
        <f>'JLP(R)FP-Ril 4.razina '!Q72</f>
        <v>15000</v>
      </c>
      <c r="Q55" s="1"/>
      <c r="R55" s="250"/>
    </row>
    <row r="56" spans="1:18" ht="24.75" customHeight="1">
      <c r="A56" s="252">
        <v>329</v>
      </c>
      <c r="B56" s="43" t="s">
        <v>2</v>
      </c>
      <c r="C56" s="29">
        <f>D56+E56+G56+H56+I56+K56+L56+M56</f>
        <v>88000</v>
      </c>
      <c r="D56" s="33">
        <f>'JLP(R)FP-Ril 4.razina '!D74</f>
        <v>18000</v>
      </c>
      <c r="E56" s="31">
        <f>'JLP(R)FP-Ril 4.razina '!E74</f>
        <v>37000</v>
      </c>
      <c r="F56" s="31">
        <f>'JLP(R)FP-Ril 4.razina '!F74</f>
        <v>-740</v>
      </c>
      <c r="G56" s="31">
        <f>'JLP(R)FP-Ril 4.razina '!G74</f>
        <v>0</v>
      </c>
      <c r="H56" s="31">
        <f>'JLP(R)FP-Ril 4.razina '!H74</f>
        <v>33000</v>
      </c>
      <c r="I56" s="31">
        <f>'JLP(R)FP-Ril 4.razina '!I74</f>
        <v>0</v>
      </c>
      <c r="J56" s="31">
        <f>'JLP(R)FP-Ril 4.razina '!J74</f>
        <v>42000</v>
      </c>
      <c r="K56" s="31">
        <f>'JLP(R)FP-Ril 4.razina '!K74</f>
        <v>0</v>
      </c>
      <c r="L56" s="31">
        <f>'JLP(R)FP-Ril 4.razina '!L74</f>
        <v>0</v>
      </c>
      <c r="M56" s="31">
        <f>'JLP(R)FP-Ril 4.razina '!M74</f>
        <v>0</v>
      </c>
      <c r="N56" s="271">
        <f>SUM(D56:M56)</f>
        <v>129260</v>
      </c>
      <c r="O56" s="46">
        <f>'JLP(R)FP-Ril 4.razina '!O74</f>
        <v>87000</v>
      </c>
      <c r="P56" s="46">
        <f>'JLP(R)FP-Ril 4.razina '!Q74</f>
        <v>87000</v>
      </c>
      <c r="Q56" s="1">
        <v>0</v>
      </c>
      <c r="R56" s="250">
        <v>0</v>
      </c>
    </row>
    <row r="57" spans="1:18" ht="14.25" customHeight="1" thickBot="1">
      <c r="A57" s="254">
        <v>34</v>
      </c>
      <c r="B57" s="26" t="s">
        <v>5</v>
      </c>
      <c r="C57" s="27">
        <f>C58</f>
        <v>6000</v>
      </c>
      <c r="D57" s="27">
        <f aca="true" t="shared" si="5" ref="D57:N57">D58</f>
        <v>0</v>
      </c>
      <c r="E57" s="27">
        <f t="shared" si="5"/>
        <v>6000</v>
      </c>
      <c r="F57" s="27">
        <f t="shared" si="5"/>
        <v>0</v>
      </c>
      <c r="G57" s="27">
        <f t="shared" si="5"/>
        <v>0</v>
      </c>
      <c r="H57" s="27">
        <f t="shared" si="5"/>
        <v>0</v>
      </c>
      <c r="I57" s="27">
        <f t="shared" si="5"/>
        <v>0</v>
      </c>
      <c r="J57" s="27">
        <f t="shared" si="5"/>
        <v>6000</v>
      </c>
      <c r="K57" s="27">
        <f t="shared" si="5"/>
        <v>0</v>
      </c>
      <c r="L57" s="27">
        <f t="shared" si="5"/>
        <v>0</v>
      </c>
      <c r="M57" s="27">
        <f t="shared" si="5"/>
        <v>0</v>
      </c>
      <c r="N57" s="27">
        <f t="shared" si="5"/>
        <v>12000</v>
      </c>
      <c r="O57" s="27">
        <f>O58</f>
        <v>6000</v>
      </c>
      <c r="P57" s="27">
        <f>P58</f>
        <v>6000</v>
      </c>
      <c r="Q57" s="1">
        <v>0</v>
      </c>
      <c r="R57" s="250">
        <v>0</v>
      </c>
    </row>
    <row r="58" spans="1:18" ht="13.5" customHeight="1" thickBot="1">
      <c r="A58" s="255">
        <v>343</v>
      </c>
      <c r="B58" s="186" t="s">
        <v>6</v>
      </c>
      <c r="C58" s="29">
        <f>D58+E58+G58+H58+I58+K58+L58+M58</f>
        <v>6000</v>
      </c>
      <c r="D58" s="188">
        <f>'JLP(R)FP-Ril 4.razina '!D81</f>
        <v>0</v>
      </c>
      <c r="E58" s="187">
        <f>'JLP(R)FP-Ril 4.razina '!E81</f>
        <v>6000</v>
      </c>
      <c r="F58" s="187"/>
      <c r="G58" s="187">
        <f>'JLP(R)FP-Ril 4.razina '!G81</f>
        <v>0</v>
      </c>
      <c r="H58" s="187">
        <f>'JLP(R)FP-Ril 4.razina '!H81</f>
        <v>0</v>
      </c>
      <c r="I58" s="187">
        <f>'JLP(R)FP-Ril 4.razina '!I81</f>
        <v>0</v>
      </c>
      <c r="J58" s="187">
        <f>'JLP(R)FP-Ril 4.razina '!J81</f>
        <v>6000</v>
      </c>
      <c r="K58" s="187">
        <f>'JLP(R)FP-Ril 4.razina '!K81</f>
        <v>0</v>
      </c>
      <c r="L58" s="187">
        <f>'JLP(R)FP-Ril 4.razina '!L81</f>
        <v>0</v>
      </c>
      <c r="M58" s="187">
        <f>'JLP(R)FP-Ril 4.razina '!M81</f>
        <v>0</v>
      </c>
      <c r="N58" s="271">
        <f>SUM(D58:M58)</f>
        <v>12000</v>
      </c>
      <c r="O58" s="189">
        <f>'JLP(R)FP-Ril 4.razina '!O81</f>
        <v>6000</v>
      </c>
      <c r="P58" s="189">
        <f>'JLP(R)FP-Ril 4.razina '!Q81</f>
        <v>6000</v>
      </c>
      <c r="Q58" s="241">
        <f>SUM(Q62:Q63)</f>
        <v>0</v>
      </c>
      <c r="R58" s="256">
        <f>SUM(R62:R63)</f>
        <v>0</v>
      </c>
    </row>
    <row r="59" spans="1:18" ht="13.5" customHeight="1" thickBot="1">
      <c r="A59" s="328" t="s">
        <v>131</v>
      </c>
      <c r="B59" s="329"/>
      <c r="C59" s="238"/>
      <c r="D59" s="239"/>
      <c r="E59" s="238"/>
      <c r="F59" s="238"/>
      <c r="G59" s="238"/>
      <c r="H59" s="238"/>
      <c r="I59" s="238"/>
      <c r="J59" s="238"/>
      <c r="K59" s="238"/>
      <c r="L59" s="238"/>
      <c r="M59" s="238"/>
      <c r="N59" s="271">
        <f>SUM(D59:M59)</f>
        <v>0</v>
      </c>
      <c r="O59" s="240"/>
      <c r="P59" s="240"/>
      <c r="Q59" s="242"/>
      <c r="R59" s="243"/>
    </row>
    <row r="60" spans="1:18" ht="48" customHeight="1" thickBot="1">
      <c r="A60" s="255"/>
      <c r="B60" s="263" t="s">
        <v>133</v>
      </c>
      <c r="C60" s="187"/>
      <c r="D60" s="188"/>
      <c r="E60" s="187"/>
      <c r="F60" s="187"/>
      <c r="G60" s="187"/>
      <c r="H60" s="187"/>
      <c r="I60" s="187"/>
      <c r="J60" s="187"/>
      <c r="K60" s="187"/>
      <c r="L60" s="187"/>
      <c r="M60" s="187"/>
      <c r="N60" s="271">
        <f>SUM(D60:M60)</f>
        <v>0</v>
      </c>
      <c r="O60" s="189"/>
      <c r="P60" s="189"/>
      <c r="Q60" s="221"/>
      <c r="R60" s="248"/>
    </row>
    <row r="61" spans="1:18" ht="13.5" customHeight="1" thickBot="1">
      <c r="A61" s="226">
        <v>4</v>
      </c>
      <c r="B61" s="227"/>
      <c r="C61" s="228">
        <f>C62</f>
        <v>164900</v>
      </c>
      <c r="D61" s="228">
        <f aca="true" t="shared" si="6" ref="D61:P61">D62</f>
        <v>0</v>
      </c>
      <c r="E61" s="228">
        <f t="shared" si="6"/>
        <v>37000</v>
      </c>
      <c r="F61" s="228">
        <f t="shared" si="6"/>
        <v>-13000</v>
      </c>
      <c r="G61" s="228">
        <f t="shared" si="6"/>
        <v>0</v>
      </c>
      <c r="H61" s="228">
        <f t="shared" si="6"/>
        <v>112900</v>
      </c>
      <c r="I61" s="228">
        <f t="shared" si="6"/>
        <v>0</v>
      </c>
      <c r="J61" s="228">
        <f t="shared" si="6"/>
        <v>324017.31</v>
      </c>
      <c r="K61" s="228">
        <f t="shared" si="6"/>
        <v>15000</v>
      </c>
      <c r="L61" s="228">
        <f t="shared" si="6"/>
        <v>0</v>
      </c>
      <c r="M61" s="228">
        <f t="shared" si="6"/>
        <v>0</v>
      </c>
      <c r="N61" s="228">
        <f t="shared" si="6"/>
        <v>475917.31</v>
      </c>
      <c r="O61" s="228">
        <f t="shared" si="6"/>
        <v>176900</v>
      </c>
      <c r="P61" s="228">
        <f t="shared" si="6"/>
        <v>176900</v>
      </c>
      <c r="Q61" s="221"/>
      <c r="R61" s="248"/>
    </row>
    <row r="62" spans="1:18" ht="38.25" customHeight="1" thickBot="1">
      <c r="A62" s="249">
        <v>42</v>
      </c>
      <c r="B62" s="222" t="s">
        <v>26</v>
      </c>
      <c r="C62" s="158">
        <f>SUM(C63:C65)</f>
        <v>164900</v>
      </c>
      <c r="D62" s="158">
        <f>SUM(D63:D64)</f>
        <v>0</v>
      </c>
      <c r="E62" s="158">
        <f>SUM(E63:E65)</f>
        <v>37000</v>
      </c>
      <c r="F62" s="158">
        <f>SUM(F63:F65)</f>
        <v>-13000</v>
      </c>
      <c r="G62" s="158">
        <f>SUM(G63:G65)</f>
        <v>0</v>
      </c>
      <c r="H62" s="158">
        <f>SUM(H63:H65)</f>
        <v>112900</v>
      </c>
      <c r="I62" s="158">
        <f>SUM(I63:I64)</f>
        <v>0</v>
      </c>
      <c r="J62" s="158">
        <f>SUM(J63:J65)</f>
        <v>324017.31</v>
      </c>
      <c r="K62" s="158">
        <f>SUM(K63:K64)</f>
        <v>15000</v>
      </c>
      <c r="L62" s="158">
        <f>SUM(L63:L64)</f>
        <v>0</v>
      </c>
      <c r="M62" s="158">
        <f>SUM(M63:M64)</f>
        <v>0</v>
      </c>
      <c r="N62" s="158">
        <f>SUM(N63:N65)</f>
        <v>475917.31</v>
      </c>
      <c r="O62" s="158">
        <f>SUM(O63:O65)</f>
        <v>176900</v>
      </c>
      <c r="P62" s="158">
        <f>SUM(P63:P65)</f>
        <v>176900</v>
      </c>
      <c r="Q62" s="1"/>
      <c r="R62" s="250"/>
    </row>
    <row r="63" spans="1:18" ht="14.25" customHeight="1">
      <c r="A63" s="257">
        <v>422</v>
      </c>
      <c r="B63" s="67" t="s">
        <v>27</v>
      </c>
      <c r="C63" s="29">
        <f>D63+E63+G63+H63+I63+K63+L63+M63</f>
        <v>144900</v>
      </c>
      <c r="D63" s="68">
        <f>'JLP(R)FP-Ril 4.razina '!D86</f>
        <v>0</v>
      </c>
      <c r="E63" s="68">
        <f>'JLP(R)FP-Ril 4.razina '!E86</f>
        <v>22000</v>
      </c>
      <c r="F63" s="68">
        <f>'JLP(R)FP-Ril 4.razina '!F86</f>
        <v>-5000</v>
      </c>
      <c r="G63" s="68">
        <f>'JLP(R)FP-Ril 4.razina '!G86</f>
        <v>0</v>
      </c>
      <c r="H63" s="68">
        <f>'JLP(R)FP-Ril 4.razina '!H86</f>
        <v>107900</v>
      </c>
      <c r="I63" s="68">
        <f>'JLP(R)FP-Ril 4.razina '!I86</f>
        <v>0</v>
      </c>
      <c r="J63" s="196">
        <f>'JLP(R)FP-Ril 4.razina '!J86</f>
        <v>314017.31</v>
      </c>
      <c r="K63" s="68">
        <f>'JLP(R)FP-Ril 4.razina '!K86</f>
        <v>15000</v>
      </c>
      <c r="L63" s="68">
        <f>'JLP(R)FP-Ril 4.razina '!L86</f>
        <v>0</v>
      </c>
      <c r="M63" s="68">
        <f>'JLP(R)FP-Ril 4.razina '!M86</f>
        <v>0</v>
      </c>
      <c r="N63" s="271">
        <f>SUM(D63:M63)</f>
        <v>453917.31</v>
      </c>
      <c r="O63" s="34">
        <f>'JLP(R)FP-Ril 4.razina '!O86</f>
        <v>156900</v>
      </c>
      <c r="P63" s="34">
        <f>'JLP(R)FP-Ril 4.razina '!Q86</f>
        <v>156900</v>
      </c>
      <c r="Q63" s="1"/>
      <c r="R63" s="250"/>
    </row>
    <row r="64" spans="1:18" ht="14.25" customHeight="1">
      <c r="A64" s="252">
        <v>424</v>
      </c>
      <c r="B64" s="44" t="s">
        <v>28</v>
      </c>
      <c r="C64" s="29">
        <f>D64+E64+G64+H64+I64+K64+L64+M64</f>
        <v>8000</v>
      </c>
      <c r="D64" s="31">
        <f>'JLP(R)FP-Ril 4.razina '!D92</f>
        <v>0</v>
      </c>
      <c r="E64" s="31">
        <f>'JLP(R)FP-Ril 4.razina '!E92</f>
        <v>5000</v>
      </c>
      <c r="F64" s="31">
        <f>'JLP(R)FP-Ril 4.razina '!F92</f>
        <v>-3000</v>
      </c>
      <c r="G64" s="31">
        <f>'JLP(R)FP-Ril 4.razina '!G92</f>
        <v>0</v>
      </c>
      <c r="H64" s="31">
        <f>'JLP(R)FP-Ril 4.razina '!H92</f>
        <v>3000</v>
      </c>
      <c r="I64" s="31">
        <f>'JLP(R)FP-Ril 4.razina '!I92</f>
        <v>0</v>
      </c>
      <c r="J64" s="291">
        <f>'JLP(R)FP-Ril 4.razina '!J92</f>
        <v>5000</v>
      </c>
      <c r="K64" s="31">
        <f>'JLP(R)FP-Ril 4.razina '!K92</f>
        <v>0</v>
      </c>
      <c r="L64" s="31">
        <f>'JLP(R)FP-Ril 4.razina '!L92</f>
        <v>0</v>
      </c>
      <c r="M64" s="31">
        <f>'JLP(R)FP-Ril 4.razina '!M92</f>
        <v>0</v>
      </c>
      <c r="N64" s="271">
        <f>SUM(D64:M64)</f>
        <v>10000</v>
      </c>
      <c r="O64" s="46">
        <f>'JLP(R)FP-Ril 4.razina '!O92</f>
        <v>8000</v>
      </c>
      <c r="P64" s="46">
        <f>'JLP(R)FP-Ril 4.razina '!Q92</f>
        <v>8000</v>
      </c>
      <c r="Q64" s="1">
        <v>0</v>
      </c>
      <c r="R64" s="250">
        <v>0</v>
      </c>
    </row>
    <row r="65" spans="1:18" ht="14.25" customHeight="1">
      <c r="A65" s="252">
        <v>426</v>
      </c>
      <c r="B65" s="44" t="s">
        <v>35</v>
      </c>
      <c r="C65" s="29">
        <f>D65+E65+G65+H65+I65+K65+L65+M65</f>
        <v>12000</v>
      </c>
      <c r="D65" s="31">
        <f>'JLP(R)FP-Ril 4.razina '!D94</f>
        <v>0</v>
      </c>
      <c r="E65" s="31">
        <f>'JLP(R)FP-Ril 4.razina '!E94</f>
        <v>10000</v>
      </c>
      <c r="F65" s="31">
        <f>'JLP(R)FP-Ril 4.razina '!F94</f>
        <v>-5000</v>
      </c>
      <c r="G65" s="31">
        <f>'JLP(R)FP-Ril 4.razina '!G94</f>
        <v>0</v>
      </c>
      <c r="H65" s="31">
        <f>'JLP(R)FP-Ril 4.razina '!H94</f>
        <v>2000</v>
      </c>
      <c r="I65" s="31">
        <f>'JLP(R)FP-Ril 4.razina '!I94</f>
        <v>0</v>
      </c>
      <c r="J65" s="291">
        <f>'JLP(R)FP-Ril 4.razina '!J94</f>
        <v>5000</v>
      </c>
      <c r="K65" s="31">
        <f>'JLP(R)FP-Ril 4.razina '!K94</f>
        <v>0</v>
      </c>
      <c r="L65" s="31">
        <f>'JLP(R)FP-Ril 4.razina '!L94</f>
        <v>0</v>
      </c>
      <c r="M65" s="31">
        <f>'JLP(R)FP-Ril 4.razina '!M94</f>
        <v>0</v>
      </c>
      <c r="N65" s="271">
        <f>SUM(D65:M65)</f>
        <v>12000</v>
      </c>
      <c r="O65" s="46">
        <f>'JLP(R)FP-Ril 4.razina '!O94</f>
        <v>12000</v>
      </c>
      <c r="P65" s="46">
        <f>'JLP(R)FP-Ril 4.razina '!Q94</f>
        <v>12000</v>
      </c>
      <c r="Q65" s="1"/>
      <c r="R65" s="250"/>
    </row>
    <row r="66" spans="1:18" ht="14.25" customHeight="1" thickBot="1">
      <c r="A66" s="258"/>
      <c r="B66" s="259" t="s">
        <v>30</v>
      </c>
      <c r="C66" s="260">
        <f>C62+C57+C51+C47</f>
        <v>4194750</v>
      </c>
      <c r="D66" s="260">
        <f>D47+D51+D57+D62</f>
        <v>3595050</v>
      </c>
      <c r="E66" s="260">
        <f>E62+E57+E51+E47</f>
        <v>337400</v>
      </c>
      <c r="F66" s="304">
        <f>F62+F57+F51+F47</f>
        <v>-33740</v>
      </c>
      <c r="G66" s="260">
        <f>G62+G57+G51+G47</f>
        <v>0</v>
      </c>
      <c r="H66" s="260">
        <f>H62+H57+H51+H47</f>
        <v>237300</v>
      </c>
      <c r="I66" s="260">
        <f aca="true" t="shared" si="7" ref="I66:O66">I47+I51+I57+I62</f>
        <v>10000</v>
      </c>
      <c r="J66" s="305">
        <f t="shared" si="7"/>
        <v>544017.31</v>
      </c>
      <c r="K66" s="260">
        <f t="shared" si="7"/>
        <v>15000</v>
      </c>
      <c r="L66" s="260">
        <f t="shared" si="7"/>
        <v>0</v>
      </c>
      <c r="M66" s="260">
        <f t="shared" si="7"/>
        <v>0</v>
      </c>
      <c r="N66" s="305">
        <f t="shared" si="7"/>
        <v>4705027.31</v>
      </c>
      <c r="O66" s="260">
        <f t="shared" si="7"/>
        <v>4378400</v>
      </c>
      <c r="P66" s="260">
        <f>P62+P57+P51+P47</f>
        <v>4378000</v>
      </c>
      <c r="Q66" s="261">
        <v>0</v>
      </c>
      <c r="R66" s="262">
        <v>0</v>
      </c>
    </row>
    <row r="67" spans="1:16" ht="14.25" customHeight="1">
      <c r="A67" s="118"/>
      <c r="B67" s="119"/>
      <c r="C67" s="119"/>
      <c r="D67" s="119"/>
      <c r="E67" s="120"/>
      <c r="F67" s="120"/>
      <c r="G67" s="121"/>
      <c r="H67" s="121"/>
      <c r="I67" s="121"/>
      <c r="J67" s="121"/>
      <c r="K67" s="121"/>
      <c r="L67" s="121"/>
      <c r="M67" s="121"/>
      <c r="N67" s="121"/>
      <c r="O67" s="121"/>
      <c r="P67" s="121"/>
    </row>
    <row r="68" spans="1:16" ht="15.75">
      <c r="A68" s="47" t="s">
        <v>11</v>
      </c>
      <c r="B68" s="48"/>
      <c r="C68" s="48"/>
      <c r="D68" s="48"/>
      <c r="E68" s="49"/>
      <c r="F68" s="49"/>
      <c r="G68" s="50" t="s">
        <v>12</v>
      </c>
      <c r="H68" s="51"/>
      <c r="I68" s="51"/>
      <c r="J68" s="49"/>
      <c r="K68" s="50"/>
      <c r="L68" s="50" t="s">
        <v>13</v>
      </c>
      <c r="M68" s="50"/>
      <c r="N68" s="50"/>
      <c r="O68" s="50"/>
      <c r="P68" s="91" t="s">
        <v>74</v>
      </c>
    </row>
    <row r="69" spans="1:16" ht="15.75">
      <c r="A69" s="55"/>
      <c r="B69" s="52"/>
      <c r="C69" s="52"/>
      <c r="D69" s="52"/>
      <c r="E69" s="53"/>
      <c r="F69" s="53"/>
      <c r="G69" s="54" t="s">
        <v>179</v>
      </c>
      <c r="H69" s="53"/>
      <c r="I69" s="53"/>
      <c r="J69" s="53"/>
      <c r="K69" s="53"/>
      <c r="L69" s="53"/>
      <c r="M69" s="53"/>
      <c r="N69" s="53"/>
      <c r="O69" s="338"/>
      <c r="P69" s="338"/>
    </row>
    <row r="70" spans="1:16" ht="15.75">
      <c r="A70" s="56" t="s">
        <v>31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339"/>
      <c r="P70" s="339"/>
    </row>
    <row r="71" spans="1:24" ht="15.75">
      <c r="A71" s="2"/>
      <c r="B71" s="3"/>
      <c r="C71" s="3"/>
      <c r="D71" s="3"/>
      <c r="E71" s="5"/>
      <c r="F71" s="5"/>
      <c r="G71" s="4"/>
      <c r="H71" s="4"/>
      <c r="I71" s="4"/>
      <c r="J71" s="5"/>
      <c r="K71" s="5"/>
      <c r="L71" s="5"/>
      <c r="M71" s="5"/>
      <c r="N71" s="5"/>
      <c r="O71" s="325" t="s">
        <v>75</v>
      </c>
      <c r="P71" s="325"/>
      <c r="W71" s="324"/>
      <c r="X71" s="324"/>
    </row>
    <row r="73" spans="1:2" ht="15.75">
      <c r="A73" s="336" t="s">
        <v>177</v>
      </c>
      <c r="B73" s="336"/>
    </row>
    <row r="74" spans="1:2" ht="15.75">
      <c r="A74" s="336" t="s">
        <v>178</v>
      </c>
      <c r="B74" s="336"/>
    </row>
  </sheetData>
  <sheetProtection/>
  <mergeCells count="24">
    <mergeCell ref="A73:B73"/>
    <mergeCell ref="A74:B74"/>
    <mergeCell ref="H15:K15"/>
    <mergeCell ref="H13:K13"/>
    <mergeCell ref="M13:P13"/>
    <mergeCell ref="M15:P15"/>
    <mergeCell ref="O69:P69"/>
    <mergeCell ref="O70:P70"/>
    <mergeCell ref="A1:G1"/>
    <mergeCell ref="H7:K7"/>
    <mergeCell ref="H8:K8"/>
    <mergeCell ref="H12:K12"/>
    <mergeCell ref="A2:P2"/>
    <mergeCell ref="M12:P12"/>
    <mergeCell ref="W71:X71"/>
    <mergeCell ref="O71:P71"/>
    <mergeCell ref="A44:B44"/>
    <mergeCell ref="A59:B59"/>
    <mergeCell ref="B3:D3"/>
    <mergeCell ref="M7:P7"/>
    <mergeCell ref="M8:P8"/>
    <mergeCell ref="M9:P9"/>
    <mergeCell ref="M10:P10"/>
    <mergeCell ref="M11:P11"/>
  </mergeCells>
  <printOptions/>
  <pageMargins left="0.7" right="0.7" top="0.75" bottom="0.75" header="0.3" footer="0.3"/>
  <pageSetup fitToHeight="2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1">
      <selection activeCell="A9" sqref="A9:K10"/>
    </sheetView>
  </sheetViews>
  <sheetFormatPr defaultColWidth="9.140625" defaultRowHeight="12.75"/>
  <cols>
    <col min="1" max="1" width="37.8515625" style="0" customWidth="1"/>
    <col min="2" max="3" width="12.7109375" style="0" customWidth="1"/>
    <col min="5" max="5" width="11.7109375" style="0" customWidth="1"/>
    <col min="6" max="6" width="11.8515625" style="0" customWidth="1"/>
    <col min="7" max="7" width="11.421875" style="0" customWidth="1"/>
    <col min="8" max="8" width="10.421875" style="0" customWidth="1"/>
    <col min="9" max="10" width="13.57421875" style="0" customWidth="1"/>
    <col min="11" max="11" width="19.7109375" style="0" customWidth="1"/>
  </cols>
  <sheetData>
    <row r="1" spans="1:11" ht="13.5" thickBot="1">
      <c r="A1" s="75" t="s">
        <v>44</v>
      </c>
      <c r="I1" s="76" t="s">
        <v>45</v>
      </c>
      <c r="J1" s="280"/>
      <c r="K1" s="77"/>
    </row>
    <row r="2" spans="1:11" ht="21" thickBot="1">
      <c r="A2" s="350" t="s">
        <v>162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</row>
    <row r="3" spans="1:11" ht="13.5" thickBot="1">
      <c r="A3" s="78" t="s">
        <v>46</v>
      </c>
      <c r="B3" s="351" t="s">
        <v>174</v>
      </c>
      <c r="C3" s="352"/>
      <c r="D3" s="353"/>
      <c r="E3" s="353"/>
      <c r="F3" s="353"/>
      <c r="G3" s="353"/>
      <c r="H3" s="353"/>
      <c r="I3" s="353"/>
      <c r="J3" s="353"/>
      <c r="K3" s="354"/>
    </row>
    <row r="4" spans="1:11" ht="14.25" customHeight="1">
      <c r="A4" s="79" t="s">
        <v>47</v>
      </c>
      <c r="B4" s="355" t="s">
        <v>9</v>
      </c>
      <c r="C4" s="348" t="s">
        <v>148</v>
      </c>
      <c r="D4" s="357" t="s">
        <v>48</v>
      </c>
      <c r="E4" s="357" t="s">
        <v>8</v>
      </c>
      <c r="F4" s="359" t="s">
        <v>14</v>
      </c>
      <c r="G4" s="348" t="s">
        <v>173</v>
      </c>
      <c r="H4" s="359" t="s">
        <v>49</v>
      </c>
      <c r="I4" s="359" t="s">
        <v>10</v>
      </c>
      <c r="J4" s="343" t="s">
        <v>50</v>
      </c>
      <c r="K4" s="361" t="s">
        <v>147</v>
      </c>
    </row>
    <row r="5" spans="1:11" ht="111" customHeight="1" thickBot="1">
      <c r="A5" s="80" t="s">
        <v>51</v>
      </c>
      <c r="B5" s="356"/>
      <c r="C5" s="349"/>
      <c r="D5" s="358"/>
      <c r="E5" s="358"/>
      <c r="F5" s="360"/>
      <c r="G5" s="349"/>
      <c r="H5" s="360"/>
      <c r="I5" s="360"/>
      <c r="J5" s="344"/>
      <c r="K5" s="362"/>
    </row>
    <row r="6" spans="1:11" ht="33" customHeight="1">
      <c r="A6" s="140" t="s">
        <v>70</v>
      </c>
      <c r="B6" s="82"/>
      <c r="C6" s="82"/>
      <c r="D6" s="82"/>
      <c r="E6" s="82"/>
      <c r="F6" s="82"/>
      <c r="G6" s="82"/>
      <c r="H6" s="82"/>
      <c r="I6" s="82"/>
      <c r="J6" s="281"/>
      <c r="K6" s="83"/>
    </row>
    <row r="7" spans="1:11" ht="29.25" customHeight="1">
      <c r="A7" s="81" t="s">
        <v>78</v>
      </c>
      <c r="B7" s="82"/>
      <c r="C7" s="82"/>
      <c r="D7" s="82"/>
      <c r="E7" s="82"/>
      <c r="G7" s="82"/>
      <c r="H7" s="82"/>
      <c r="I7" s="82"/>
      <c r="J7" s="281"/>
      <c r="K7" s="83"/>
    </row>
    <row r="8" spans="1:11" ht="29.25" customHeight="1">
      <c r="A8" s="81" t="s">
        <v>126</v>
      </c>
      <c r="B8" s="82"/>
      <c r="C8" s="82"/>
      <c r="D8" s="82"/>
      <c r="E8" s="82"/>
      <c r="F8" s="82">
        <f>'JLP(R)FP-Ril'!D66</f>
        <v>3595050</v>
      </c>
      <c r="G8" s="82"/>
      <c r="H8" s="82"/>
      <c r="I8" s="82"/>
      <c r="J8" s="281"/>
      <c r="K8" s="83"/>
    </row>
    <row r="9" spans="1:11" ht="29.25" customHeight="1">
      <c r="A9" s="81" t="s">
        <v>150</v>
      </c>
      <c r="B9" s="82"/>
      <c r="C9" s="82"/>
      <c r="D9" s="82"/>
      <c r="E9" s="82"/>
      <c r="F9" s="82">
        <f>'JLP(R)FP-Ril'!I66</f>
        <v>10000</v>
      </c>
      <c r="G9" s="82"/>
      <c r="H9" s="82"/>
      <c r="I9" s="82"/>
      <c r="J9" s="281"/>
      <c r="K9" s="83"/>
    </row>
    <row r="10" spans="1:11" ht="29.25" customHeight="1">
      <c r="A10" s="288" t="s">
        <v>153</v>
      </c>
      <c r="B10" s="82"/>
      <c r="C10" s="82"/>
      <c r="D10" s="82"/>
      <c r="E10" s="82"/>
      <c r="F10" s="82"/>
      <c r="G10" s="82"/>
      <c r="H10" s="82"/>
      <c r="I10" s="82"/>
      <c r="J10" s="281"/>
      <c r="K10" s="83"/>
    </row>
    <row r="11" spans="1:11" ht="29.25" customHeight="1">
      <c r="A11" s="81" t="s">
        <v>61</v>
      </c>
      <c r="B11" s="82"/>
      <c r="C11" s="82"/>
      <c r="D11" s="82"/>
      <c r="E11" s="82"/>
      <c r="F11" s="82"/>
      <c r="G11" s="82"/>
      <c r="H11" s="82"/>
      <c r="I11" s="82"/>
      <c r="J11" s="281"/>
      <c r="K11" s="83"/>
    </row>
    <row r="12" spans="1:11" ht="29.25" customHeight="1">
      <c r="A12" s="81" t="s">
        <v>52</v>
      </c>
      <c r="B12" s="82"/>
      <c r="C12" s="82"/>
      <c r="D12" s="82"/>
      <c r="E12" s="82">
        <f>'JLP(R)FP-Ril'!H66</f>
        <v>237300</v>
      </c>
      <c r="F12" s="82"/>
      <c r="G12" s="82"/>
      <c r="H12" s="82"/>
      <c r="I12" s="82"/>
      <c r="J12" s="281"/>
      <c r="K12" s="83"/>
    </row>
    <row r="13" spans="1:11" ht="28.5" customHeight="1">
      <c r="A13" s="81" t="s">
        <v>53</v>
      </c>
      <c r="B13" s="82"/>
      <c r="C13" s="82"/>
      <c r="D13" s="82"/>
      <c r="E13" s="82"/>
      <c r="F13" s="82"/>
      <c r="G13" s="82"/>
      <c r="H13" s="82">
        <f>'JLP(R)FP-Ril'!K66</f>
        <v>15000</v>
      </c>
      <c r="I13" s="82"/>
      <c r="J13" s="281"/>
      <c r="K13" s="83"/>
    </row>
    <row r="14" spans="1:11" ht="25.5" customHeight="1">
      <c r="A14" s="84" t="s">
        <v>54</v>
      </c>
      <c r="B14" s="82">
        <f>'JLP(R)FP-Ril'!E66</f>
        <v>337400</v>
      </c>
      <c r="C14" s="82">
        <f>'JLP(R)FP-Ril'!C9</f>
        <v>-33740</v>
      </c>
      <c r="D14" s="82"/>
      <c r="E14" s="82"/>
      <c r="F14" s="82"/>
      <c r="G14" s="82"/>
      <c r="H14" s="82"/>
      <c r="I14" s="82"/>
      <c r="J14" s="281"/>
      <c r="K14" s="83"/>
    </row>
    <row r="15" spans="1:11" ht="18" customHeight="1">
      <c r="A15" s="85" t="s">
        <v>181</v>
      </c>
      <c r="B15" s="82"/>
      <c r="C15" s="82"/>
      <c r="D15" s="82"/>
      <c r="E15" s="82"/>
      <c r="F15" s="82"/>
      <c r="G15" s="82">
        <v>544017.31</v>
      </c>
      <c r="H15" s="82"/>
      <c r="I15" s="82"/>
      <c r="J15" s="281"/>
      <c r="K15" s="83"/>
    </row>
    <row r="16" spans="1:11" ht="17.25" customHeight="1">
      <c r="A16" s="96" t="s">
        <v>55</v>
      </c>
      <c r="B16" s="97">
        <f>SUM(B6:B15)</f>
        <v>337400</v>
      </c>
      <c r="C16" s="97">
        <f>SUM(C6:C15)</f>
        <v>-33740</v>
      </c>
      <c r="D16" s="97">
        <f aca="true" t="shared" si="0" ref="D16:K16">SUM(D6:D15)</f>
        <v>0</v>
      </c>
      <c r="E16" s="97">
        <f t="shared" si="0"/>
        <v>237300</v>
      </c>
      <c r="F16" s="97">
        <f t="shared" si="0"/>
        <v>3605050</v>
      </c>
      <c r="G16" s="97">
        <f t="shared" si="0"/>
        <v>544017.31</v>
      </c>
      <c r="H16" s="97">
        <f t="shared" si="0"/>
        <v>15000</v>
      </c>
      <c r="I16" s="97">
        <f t="shared" si="0"/>
        <v>0</v>
      </c>
      <c r="J16" s="97">
        <f t="shared" si="0"/>
        <v>0</v>
      </c>
      <c r="K16" s="282">
        <f t="shared" si="0"/>
        <v>0</v>
      </c>
    </row>
    <row r="17" spans="1:11" ht="35.25" customHeight="1" thickBot="1">
      <c r="A17" s="86" t="s">
        <v>170</v>
      </c>
      <c r="B17" s="345">
        <f>B16+D16+E16+F16+H16+I16+J16</f>
        <v>4194750</v>
      </c>
      <c r="C17" s="346"/>
      <c r="D17" s="346"/>
      <c r="E17" s="346"/>
      <c r="F17" s="283" t="s">
        <v>151</v>
      </c>
      <c r="G17" s="283"/>
      <c r="H17" s="283">
        <f>G16+C14</f>
        <v>510277.31000000006</v>
      </c>
      <c r="I17" s="347" t="s">
        <v>171</v>
      </c>
      <c r="J17" s="347"/>
      <c r="K17" s="306">
        <f>B17+H17</f>
        <v>4705027.3100000005</v>
      </c>
    </row>
    <row r="18" spans="1:11" ht="15">
      <c r="A18" s="87" t="s">
        <v>56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1:11" ht="16.5">
      <c r="A19" s="89" t="s">
        <v>161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1:11" ht="28.5" customHeight="1">
      <c r="A20" s="340" t="s">
        <v>57</v>
      </c>
      <c r="B20" s="341"/>
      <c r="C20" s="341"/>
      <c r="D20" s="341"/>
      <c r="E20" s="341"/>
      <c r="F20" s="341"/>
      <c r="G20" s="341"/>
      <c r="H20" s="341"/>
      <c r="I20" s="341"/>
      <c r="J20" s="341"/>
      <c r="K20" s="341"/>
    </row>
    <row r="21" spans="1:11" ht="28.5" customHeight="1">
      <c r="A21" s="123"/>
      <c r="B21" s="124"/>
      <c r="C21" s="124"/>
      <c r="D21" s="124"/>
      <c r="E21" s="124"/>
      <c r="F21" s="124"/>
      <c r="G21" s="124"/>
      <c r="H21" s="124"/>
      <c r="I21" s="124"/>
      <c r="J21" s="124"/>
      <c r="K21" s="124"/>
    </row>
    <row r="22" spans="1:13" ht="15">
      <c r="A22" s="47" t="s">
        <v>11</v>
      </c>
      <c r="B22" s="90"/>
      <c r="C22" s="90"/>
      <c r="D22" s="91" t="s">
        <v>12</v>
      </c>
      <c r="E22" s="91"/>
      <c r="F22" s="50"/>
      <c r="G22" s="50"/>
      <c r="H22" s="50"/>
      <c r="I22" s="322" t="s">
        <v>74</v>
      </c>
      <c r="J22" s="322"/>
      <c r="K22" s="322"/>
      <c r="L22" s="91"/>
      <c r="M22" s="91"/>
    </row>
    <row r="23" spans="1:13" ht="15">
      <c r="A23" s="92"/>
      <c r="B23" s="90"/>
      <c r="C23" s="90"/>
      <c r="D23" s="308" t="s">
        <v>179</v>
      </c>
      <c r="E23" s="93"/>
      <c r="F23" s="49" t="s">
        <v>13</v>
      </c>
      <c r="G23" s="49"/>
      <c r="H23" s="49"/>
      <c r="I23" s="342"/>
      <c r="J23" s="342"/>
      <c r="K23" s="342"/>
      <c r="L23" s="131"/>
      <c r="M23" s="131"/>
    </row>
    <row r="24" spans="1:13" ht="12.75">
      <c r="A24" s="94" t="s">
        <v>31</v>
      </c>
      <c r="B24" s="95"/>
      <c r="C24" s="95"/>
      <c r="D24" s="95"/>
      <c r="E24" s="95"/>
      <c r="F24" s="95"/>
      <c r="G24" s="95"/>
      <c r="H24" s="95"/>
      <c r="I24" s="339"/>
      <c r="J24" s="339"/>
      <c r="K24" s="339"/>
      <c r="L24" s="131"/>
      <c r="M24" s="130"/>
    </row>
    <row r="25" spans="1:11" ht="15">
      <c r="A25" s="90"/>
      <c r="B25" s="90"/>
      <c r="C25" s="90"/>
      <c r="D25" s="90"/>
      <c r="E25" s="90"/>
      <c r="F25" s="90"/>
      <c r="G25" s="90"/>
      <c r="H25" s="90"/>
      <c r="I25" s="325" t="s">
        <v>76</v>
      </c>
      <c r="J25" s="325"/>
      <c r="K25" s="325"/>
    </row>
  </sheetData>
  <sheetProtection/>
  <mergeCells count="19">
    <mergeCell ref="A2:K2"/>
    <mergeCell ref="B3:K3"/>
    <mergeCell ref="B4:B5"/>
    <mergeCell ref="D4:D5"/>
    <mergeCell ref="E4:E5"/>
    <mergeCell ref="F4:F5"/>
    <mergeCell ref="H4:H5"/>
    <mergeCell ref="I4:I5"/>
    <mergeCell ref="K4:K5"/>
    <mergeCell ref="G4:G5"/>
    <mergeCell ref="I25:K25"/>
    <mergeCell ref="A20:K20"/>
    <mergeCell ref="I22:K22"/>
    <mergeCell ref="I23:K23"/>
    <mergeCell ref="I24:K24"/>
    <mergeCell ref="J4:J5"/>
    <mergeCell ref="B17:E17"/>
    <mergeCell ref="I17:J17"/>
    <mergeCell ref="C4:C5"/>
  </mergeCells>
  <printOptions/>
  <pageMargins left="0.7" right="0.7" top="0.75" bottom="0.75" header="0.3" footer="0.3"/>
  <pageSetup fitToHeight="1" fitToWidth="1" horizontalDpi="600" verticalDpi="600" orientation="landscape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PageLayoutView="0" workbookViewId="0" topLeftCell="A4">
      <selection activeCell="I11" sqref="I11"/>
    </sheetView>
  </sheetViews>
  <sheetFormatPr defaultColWidth="9.140625" defaultRowHeight="12.75"/>
  <cols>
    <col min="1" max="1" width="16.28125" style="0" customWidth="1"/>
    <col min="7" max="8" width="10.8515625" style="0" customWidth="1"/>
    <col min="14" max="14" width="11.57421875" style="0" customWidth="1"/>
    <col min="15" max="15" width="11.00390625" style="0" customWidth="1"/>
  </cols>
  <sheetData>
    <row r="1" spans="1:15" ht="13.5" thickBot="1">
      <c r="A1" s="104" t="s">
        <v>58</v>
      </c>
      <c r="B1" s="104"/>
      <c r="C1" s="104"/>
      <c r="D1" s="105"/>
      <c r="E1" s="98"/>
      <c r="M1" s="365" t="s">
        <v>59</v>
      </c>
      <c r="N1" s="366"/>
      <c r="O1" s="367"/>
    </row>
    <row r="2" spans="1:15" ht="21" thickBot="1">
      <c r="A2" s="350" t="s">
        <v>163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</row>
    <row r="3" spans="1:15" ht="13.5" thickBot="1">
      <c r="A3" s="106" t="s">
        <v>46</v>
      </c>
      <c r="B3" s="368" t="s">
        <v>144</v>
      </c>
      <c r="C3" s="369"/>
      <c r="D3" s="369"/>
      <c r="E3" s="369"/>
      <c r="F3" s="369"/>
      <c r="G3" s="369"/>
      <c r="H3" s="370"/>
      <c r="I3" s="371" t="s">
        <v>164</v>
      </c>
      <c r="J3" s="369"/>
      <c r="K3" s="369"/>
      <c r="L3" s="369"/>
      <c r="M3" s="369"/>
      <c r="N3" s="369"/>
      <c r="O3" s="370"/>
    </row>
    <row r="4" spans="1:15" ht="22.5">
      <c r="A4" s="107" t="s">
        <v>62</v>
      </c>
      <c r="B4" s="372" t="s">
        <v>9</v>
      </c>
      <c r="C4" s="374" t="s">
        <v>48</v>
      </c>
      <c r="D4" s="374" t="s">
        <v>8</v>
      </c>
      <c r="E4" s="374" t="s">
        <v>14</v>
      </c>
      <c r="F4" s="387" t="s">
        <v>49</v>
      </c>
      <c r="G4" s="374" t="s">
        <v>10</v>
      </c>
      <c r="H4" s="377" t="s">
        <v>50</v>
      </c>
      <c r="I4" s="389" t="s">
        <v>9</v>
      </c>
      <c r="J4" s="374" t="s">
        <v>48</v>
      </c>
      <c r="K4" s="374" t="s">
        <v>8</v>
      </c>
      <c r="L4" s="374" t="s">
        <v>14</v>
      </c>
      <c r="M4" s="387" t="s">
        <v>49</v>
      </c>
      <c r="N4" s="374" t="s">
        <v>10</v>
      </c>
      <c r="O4" s="377" t="s">
        <v>50</v>
      </c>
    </row>
    <row r="5" spans="1:15" ht="66.75" customHeight="1" thickBot="1">
      <c r="A5" s="108" t="s">
        <v>63</v>
      </c>
      <c r="B5" s="373"/>
      <c r="C5" s="375"/>
      <c r="D5" s="376"/>
      <c r="E5" s="375"/>
      <c r="F5" s="388"/>
      <c r="G5" s="375"/>
      <c r="H5" s="378"/>
      <c r="I5" s="390"/>
      <c r="J5" s="375"/>
      <c r="K5" s="376"/>
      <c r="L5" s="375"/>
      <c r="M5" s="388"/>
      <c r="N5" s="375"/>
      <c r="O5" s="379"/>
    </row>
    <row r="6" spans="1:15" s="213" customFormat="1" ht="48.75" customHeight="1" thickBot="1">
      <c r="A6" s="126" t="s">
        <v>71</v>
      </c>
      <c r="B6" s="207"/>
      <c r="C6" s="208"/>
      <c r="D6" s="209"/>
      <c r="E6" s="208">
        <f>'JLP(R)FP-Ril'!E15</f>
        <v>15000</v>
      </c>
      <c r="F6" s="208"/>
      <c r="G6" s="210"/>
      <c r="H6" s="211"/>
      <c r="I6" s="207"/>
      <c r="J6" s="208"/>
      <c r="K6" s="208"/>
      <c r="L6" s="208">
        <f>'JLP(R)FP-Ril'!G15</f>
        <v>0</v>
      </c>
      <c r="M6" s="208"/>
      <c r="N6" s="210"/>
      <c r="O6" s="212"/>
    </row>
    <row r="7" spans="1:15" s="213" customFormat="1" ht="48.75" customHeight="1" thickBot="1">
      <c r="A7" s="214" t="s">
        <v>125</v>
      </c>
      <c r="B7" s="208"/>
      <c r="C7" s="208"/>
      <c r="D7" s="215"/>
      <c r="E7" s="208">
        <f>'JLP(R)FP-Ril'!E10</f>
        <v>3777700</v>
      </c>
      <c r="F7" s="208"/>
      <c r="G7" s="210"/>
      <c r="H7" s="211"/>
      <c r="I7" s="207"/>
      <c r="J7" s="208"/>
      <c r="K7" s="208"/>
      <c r="L7" s="208">
        <f>'JLP(R)FP-Ril'!G10</f>
        <v>0</v>
      </c>
      <c r="M7" s="208"/>
      <c r="N7" s="210"/>
      <c r="O7" s="212"/>
    </row>
    <row r="8" spans="1:15" ht="41.25" customHeight="1" thickBot="1">
      <c r="A8" s="214" t="s">
        <v>64</v>
      </c>
      <c r="B8" s="111"/>
      <c r="C8" s="111"/>
      <c r="D8" s="216"/>
      <c r="E8" s="111"/>
      <c r="F8" s="111"/>
      <c r="G8" s="112"/>
      <c r="H8" s="113"/>
      <c r="I8" s="110"/>
      <c r="J8" s="111"/>
      <c r="K8" s="111"/>
      <c r="L8" s="111"/>
      <c r="M8" s="111"/>
      <c r="N8" s="112"/>
      <c r="O8" s="114"/>
    </row>
    <row r="9" spans="1:15" ht="46.5" customHeight="1">
      <c r="A9" s="109" t="s">
        <v>65</v>
      </c>
      <c r="B9" s="110"/>
      <c r="C9" s="111"/>
      <c r="D9" s="111">
        <f>'JLP(R)FP-Ril'!E12+'JLP(R)FP-Ril'!E11</f>
        <v>238300</v>
      </c>
      <c r="E9" s="111"/>
      <c r="F9" s="111"/>
      <c r="G9" s="112"/>
      <c r="H9" s="113"/>
      <c r="I9" s="110"/>
      <c r="J9" s="111"/>
      <c r="K9" s="111">
        <f>'JLP(R)FP-Ril'!G12+'JLP(R)FP-Ril'!G11</f>
        <v>0</v>
      </c>
      <c r="L9" s="111"/>
      <c r="M9" s="111"/>
      <c r="N9" s="112"/>
      <c r="O9" s="115"/>
    </row>
    <row r="10" spans="1:15" ht="52.5" customHeight="1">
      <c r="A10" s="127" t="s">
        <v>72</v>
      </c>
      <c r="B10" s="110"/>
      <c r="C10" s="111"/>
      <c r="D10" s="111"/>
      <c r="E10" s="111"/>
      <c r="F10" s="111">
        <f>'JLP(R)FP-Ril'!E13</f>
        <v>10000</v>
      </c>
      <c r="G10" s="112"/>
      <c r="H10" s="113"/>
      <c r="I10" s="110"/>
      <c r="J10" s="111"/>
      <c r="K10" s="111"/>
      <c r="L10" s="111"/>
      <c r="M10" s="111">
        <f>'JLP(R)FP-Ril'!G13</f>
        <v>0</v>
      </c>
      <c r="N10" s="112"/>
      <c r="O10" s="113"/>
    </row>
    <row r="11" spans="1:15" ht="38.25" customHeight="1">
      <c r="A11" s="116" t="s">
        <v>66</v>
      </c>
      <c r="B11" s="110">
        <f>'JLP(R)FP-Ril'!E9</f>
        <v>337400</v>
      </c>
      <c r="C11" s="111"/>
      <c r="D11" s="111"/>
      <c r="E11" s="111"/>
      <c r="F11" s="111"/>
      <c r="G11" s="112"/>
      <c r="H11" s="113"/>
      <c r="I11" s="110">
        <f>'JLP(R)FP-Ril'!G9</f>
        <v>0</v>
      </c>
      <c r="J11" s="111"/>
      <c r="K11" s="111"/>
      <c r="L11" s="111"/>
      <c r="M11" s="111"/>
      <c r="N11" s="112"/>
      <c r="O11" s="113"/>
    </row>
    <row r="12" spans="1:15" ht="23.25" customHeight="1">
      <c r="A12" s="117" t="s">
        <v>55</v>
      </c>
      <c r="B12" s="230">
        <f aca="true" t="shared" si="0" ref="B12:N12">SUM(B6:B11)</f>
        <v>337400</v>
      </c>
      <c r="C12" s="231">
        <f t="shared" si="0"/>
        <v>0</v>
      </c>
      <c r="D12" s="231">
        <f t="shared" si="0"/>
        <v>238300</v>
      </c>
      <c r="E12" s="231">
        <f t="shared" si="0"/>
        <v>3792700</v>
      </c>
      <c r="F12" s="231">
        <f t="shared" si="0"/>
        <v>10000</v>
      </c>
      <c r="G12" s="231">
        <f t="shared" si="0"/>
        <v>0</v>
      </c>
      <c r="H12" s="232">
        <f t="shared" si="0"/>
        <v>0</v>
      </c>
      <c r="I12" s="230">
        <f t="shared" si="0"/>
        <v>0</v>
      </c>
      <c r="J12" s="231">
        <f t="shared" si="0"/>
        <v>0</v>
      </c>
      <c r="K12" s="231">
        <f t="shared" si="0"/>
        <v>0</v>
      </c>
      <c r="L12" s="231">
        <f t="shared" si="0"/>
        <v>0</v>
      </c>
      <c r="M12" s="231">
        <f t="shared" si="0"/>
        <v>0</v>
      </c>
      <c r="N12" s="231">
        <f t="shared" si="0"/>
        <v>0</v>
      </c>
      <c r="O12" s="233"/>
    </row>
    <row r="13" spans="1:15" ht="52.5" customHeight="1" thickBot="1">
      <c r="A13" s="229" t="s">
        <v>169</v>
      </c>
      <c r="B13" s="380">
        <f>SUM(B12:H12)</f>
        <v>4378400</v>
      </c>
      <c r="C13" s="381"/>
      <c r="D13" s="381"/>
      <c r="E13" s="381"/>
      <c r="F13" s="381"/>
      <c r="G13" s="381"/>
      <c r="H13" s="382"/>
      <c r="I13" s="380">
        <f>SUM(I12:O12)</f>
        <v>0</v>
      </c>
      <c r="J13" s="380"/>
      <c r="K13" s="380"/>
      <c r="L13" s="380"/>
      <c r="M13" s="380"/>
      <c r="N13" s="380"/>
      <c r="O13" s="383"/>
    </row>
    <row r="14" spans="1:15" ht="12.75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</row>
    <row r="15" spans="1:15" ht="12.75">
      <c r="A15" s="100" t="s">
        <v>56</v>
      </c>
      <c r="B15" s="101"/>
      <c r="C15" s="101"/>
      <c r="D15" s="101"/>
      <c r="E15" s="101"/>
      <c r="F15" s="101"/>
      <c r="G15" s="101"/>
      <c r="H15" s="101"/>
      <c r="I15" s="99"/>
      <c r="J15" s="99"/>
      <c r="K15" s="99"/>
      <c r="L15" s="99"/>
      <c r="M15" s="99"/>
      <c r="N15" s="99"/>
      <c r="O15" s="99"/>
    </row>
    <row r="16" spans="1:15" ht="12.75">
      <c r="A16" s="102" t="s">
        <v>165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1:15" ht="12.75">
      <c r="A17" s="384" t="s">
        <v>60</v>
      </c>
      <c r="B17" s="385"/>
      <c r="C17" s="385"/>
      <c r="D17" s="385"/>
      <c r="E17" s="385"/>
      <c r="F17" s="385"/>
      <c r="G17" s="385"/>
      <c r="H17" s="385"/>
      <c r="I17" s="385"/>
      <c r="J17" s="385"/>
      <c r="K17" s="385"/>
      <c r="L17" s="385"/>
      <c r="M17" s="385"/>
      <c r="N17" s="385"/>
      <c r="O17" s="385"/>
    </row>
    <row r="18" spans="1:15" ht="12.75">
      <c r="A18" s="128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</row>
    <row r="19" spans="1:15" ht="12.75">
      <c r="A19" s="128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</row>
    <row r="20" spans="1:15" ht="12.75">
      <c r="A20" s="47" t="s">
        <v>11</v>
      </c>
      <c r="B20" s="48"/>
      <c r="C20" s="49"/>
      <c r="E20" s="50" t="s">
        <v>12</v>
      </c>
      <c r="F20" s="49"/>
      <c r="G20" s="50"/>
      <c r="H20" s="50" t="s">
        <v>13</v>
      </c>
      <c r="I20" s="50"/>
      <c r="J20" s="49"/>
      <c r="K20" s="322" t="s">
        <v>77</v>
      </c>
      <c r="L20" s="322"/>
      <c r="M20" s="322"/>
      <c r="N20" s="49"/>
      <c r="O20" s="103"/>
    </row>
    <row r="21" spans="1:15" ht="12.75">
      <c r="A21" s="92"/>
      <c r="B21" s="48"/>
      <c r="C21" s="49"/>
      <c r="D21" s="386" t="s">
        <v>179</v>
      </c>
      <c r="E21" s="386"/>
      <c r="F21" s="386"/>
      <c r="G21" s="49"/>
      <c r="H21" s="49"/>
      <c r="I21" s="49"/>
      <c r="J21" s="49"/>
      <c r="K21" s="342"/>
      <c r="L21" s="342"/>
      <c r="M21" s="342"/>
      <c r="N21" s="49"/>
      <c r="O21" s="103"/>
    </row>
    <row r="22" spans="1:13" ht="12.75">
      <c r="A22" s="94" t="s">
        <v>31</v>
      </c>
      <c r="B22" s="95"/>
      <c r="C22" s="95"/>
      <c r="D22" s="95"/>
      <c r="E22" s="95"/>
      <c r="F22" s="95"/>
      <c r="G22" s="95"/>
      <c r="H22" s="95"/>
      <c r="I22" s="95"/>
      <c r="J22" s="95"/>
      <c r="K22" s="363"/>
      <c r="L22" s="363"/>
      <c r="M22" s="363"/>
    </row>
    <row r="23" spans="11:13" ht="12.75">
      <c r="K23" s="364" t="s">
        <v>76</v>
      </c>
      <c r="L23" s="364"/>
      <c r="M23" s="364"/>
    </row>
  </sheetData>
  <sheetProtection/>
  <mergeCells count="26">
    <mergeCell ref="J4:J5"/>
    <mergeCell ref="E4:E5"/>
    <mergeCell ref="F4:F5"/>
    <mergeCell ref="G4:G5"/>
    <mergeCell ref="N4:N5"/>
    <mergeCell ref="I4:I5"/>
    <mergeCell ref="O4:O5"/>
    <mergeCell ref="B13:H13"/>
    <mergeCell ref="I13:O13"/>
    <mergeCell ref="A17:O17"/>
    <mergeCell ref="D21:F21"/>
    <mergeCell ref="K4:K5"/>
    <mergeCell ref="L4:L5"/>
    <mergeCell ref="M4:M5"/>
    <mergeCell ref="K20:M20"/>
    <mergeCell ref="K21:M21"/>
    <mergeCell ref="K22:M22"/>
    <mergeCell ref="K23:M23"/>
    <mergeCell ref="M1:O1"/>
    <mergeCell ref="A2:O2"/>
    <mergeCell ref="B3:H3"/>
    <mergeCell ref="I3:O3"/>
    <mergeCell ref="B4:B5"/>
    <mergeCell ref="C4:C5"/>
    <mergeCell ref="D4:D5"/>
    <mergeCell ref="H4:H5"/>
  </mergeCells>
  <printOptions/>
  <pageMargins left="0.7" right="0.7" top="0.75" bottom="0.75" header="0.3" footer="0.3"/>
  <pageSetup fitToHeight="1" fitToWidth="1" horizontalDpi="600" verticalDpi="600" orientation="landscape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7"/>
  <sheetViews>
    <sheetView tabSelected="1" zoomScalePageLayoutView="0" workbookViewId="0" topLeftCell="A1">
      <selection activeCell="I23" sqref="I23"/>
    </sheetView>
  </sheetViews>
  <sheetFormatPr defaultColWidth="9.140625" defaultRowHeight="12.75"/>
  <cols>
    <col min="8" max="10" width="14.140625" style="0" customWidth="1"/>
    <col min="11" max="11" width="17.00390625" style="0" customWidth="1"/>
    <col min="12" max="12" width="21.140625" style="0" customWidth="1"/>
  </cols>
  <sheetData>
    <row r="2" spans="2:12" ht="12.75">
      <c r="B2" s="394" t="s">
        <v>166</v>
      </c>
      <c r="C2" s="394"/>
      <c r="D2" s="394"/>
      <c r="E2" s="394"/>
      <c r="F2" s="394"/>
      <c r="G2" s="394"/>
      <c r="H2" s="394"/>
      <c r="I2" s="394"/>
      <c r="J2" s="394"/>
      <c r="K2" s="394"/>
      <c r="L2" s="394"/>
    </row>
    <row r="3" spans="2:12" ht="12.75"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</row>
    <row r="4" spans="2:12" ht="12.75"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</row>
    <row r="6" spans="5:11" ht="18">
      <c r="E6" s="397" t="s">
        <v>152</v>
      </c>
      <c r="F6" s="397"/>
      <c r="G6" s="397"/>
      <c r="H6" s="397"/>
      <c r="I6" s="397"/>
      <c r="J6" s="397"/>
      <c r="K6" s="397"/>
    </row>
    <row r="9" spans="2:12" ht="25.5">
      <c r="B9" s="395"/>
      <c r="C9" s="395"/>
      <c r="D9" s="395"/>
      <c r="E9" s="395"/>
      <c r="F9" s="395"/>
      <c r="G9" s="395"/>
      <c r="H9" s="203" t="s">
        <v>157</v>
      </c>
      <c r="I9" s="284" t="s">
        <v>148</v>
      </c>
      <c r="J9" s="284" t="s">
        <v>147</v>
      </c>
      <c r="K9" s="203" t="s">
        <v>145</v>
      </c>
      <c r="L9" s="203" t="s">
        <v>167</v>
      </c>
    </row>
    <row r="10" spans="2:12" ht="12.75">
      <c r="B10" s="396" t="s">
        <v>114</v>
      </c>
      <c r="C10" s="396"/>
      <c r="D10" s="396"/>
      <c r="E10" s="396"/>
      <c r="F10" s="396"/>
      <c r="G10" s="396"/>
      <c r="H10" s="204">
        <f>SUM(H11:H12)</f>
        <v>4194750</v>
      </c>
      <c r="I10" s="287">
        <f>I11</f>
        <v>-33740</v>
      </c>
      <c r="J10" s="204">
        <f>J11</f>
        <v>4161010</v>
      </c>
      <c r="K10" s="204">
        <f>SUM(K11:K12)</f>
        <v>4378400</v>
      </c>
      <c r="L10" s="204">
        <f>SUM(L11:L12)</f>
        <v>0</v>
      </c>
    </row>
    <row r="11" spans="1:12" ht="12.75">
      <c r="A11">
        <v>6</v>
      </c>
      <c r="B11" s="393" t="s">
        <v>115</v>
      </c>
      <c r="C11" s="393"/>
      <c r="D11" s="393"/>
      <c r="E11" s="393"/>
      <c r="F11" s="393"/>
      <c r="G11" s="393"/>
      <c r="H11" s="205">
        <f>'JLP(R)FP-Ril 4.razina '!B16</f>
        <v>4194750</v>
      </c>
      <c r="I11" s="285">
        <f>'JLP(R)FP-Ril'!C8</f>
        <v>-33740</v>
      </c>
      <c r="J11" s="205">
        <f>H11+I11</f>
        <v>4161010</v>
      </c>
      <c r="K11" s="205">
        <f>'JLP(R)FP-Ril 4.razina '!E16</f>
        <v>4378400</v>
      </c>
      <c r="L11" s="205">
        <f>'JLP(R)FP-Ril 4.razina '!G16</f>
        <v>0</v>
      </c>
    </row>
    <row r="12" spans="2:12" ht="12.75">
      <c r="B12" s="393" t="s">
        <v>116</v>
      </c>
      <c r="C12" s="393"/>
      <c r="D12" s="393"/>
      <c r="E12" s="393"/>
      <c r="F12" s="393"/>
      <c r="G12" s="393"/>
      <c r="H12" s="206">
        <v>0</v>
      </c>
      <c r="I12" s="286"/>
      <c r="J12" s="205"/>
      <c r="K12" s="206">
        <v>0</v>
      </c>
      <c r="L12" s="206">
        <v>0</v>
      </c>
    </row>
    <row r="13" spans="2:12" ht="12.75">
      <c r="B13" s="396" t="s">
        <v>117</v>
      </c>
      <c r="C13" s="396"/>
      <c r="D13" s="396"/>
      <c r="E13" s="396"/>
      <c r="F13" s="396"/>
      <c r="G13" s="396"/>
      <c r="H13" s="204">
        <f>SUM(H14:H15)</f>
        <v>4194750</v>
      </c>
      <c r="I13" s="287">
        <f>SUM(I14:I15)</f>
        <v>510277.31</v>
      </c>
      <c r="J13" s="287">
        <f>SUM(J14:J15)</f>
        <v>4705027.31</v>
      </c>
      <c r="K13" s="204">
        <f>SUM(K14:K15)</f>
        <v>4378400</v>
      </c>
      <c r="L13" s="204">
        <f>SUM(L14:L15)</f>
        <v>4378000</v>
      </c>
    </row>
    <row r="14" spans="1:12" ht="12.75">
      <c r="A14">
        <v>3</v>
      </c>
      <c r="B14" s="393" t="s">
        <v>118</v>
      </c>
      <c r="C14" s="393"/>
      <c r="D14" s="393"/>
      <c r="E14" s="393"/>
      <c r="F14" s="393"/>
      <c r="G14" s="393"/>
      <c r="H14" s="205">
        <f>'JLP(R)FP-Ril 4.razina '!C40</f>
        <v>4029850</v>
      </c>
      <c r="I14" s="285">
        <f>'JLP(R)FP-Ril'!J46-20740</f>
        <v>199260</v>
      </c>
      <c r="J14" s="285">
        <f>H14+I14</f>
        <v>4229110</v>
      </c>
      <c r="K14" s="205">
        <f>'JLP(R)FP-Ril 4.razina '!O40</f>
        <v>4201500</v>
      </c>
      <c r="L14" s="205">
        <f>'JLP(R)FP-Ril 4.razina '!Q40</f>
        <v>4201100</v>
      </c>
    </row>
    <row r="15" spans="1:12" ht="12.75">
      <c r="A15">
        <v>4</v>
      </c>
      <c r="B15" s="393" t="s">
        <v>119</v>
      </c>
      <c r="C15" s="393"/>
      <c r="D15" s="393"/>
      <c r="E15" s="393"/>
      <c r="F15" s="393"/>
      <c r="G15" s="393"/>
      <c r="H15" s="205">
        <f>'JLP(R)FP-Ril 4.razina '!C84</f>
        <v>164900</v>
      </c>
      <c r="I15" s="285">
        <f>'JLP(R)FP-Ril'!J61-13000</f>
        <v>311017.31</v>
      </c>
      <c r="J15" s="285">
        <f>H15+I15</f>
        <v>475917.31</v>
      </c>
      <c r="K15" s="205">
        <f>'JLP(R)FP-Ril 4.razina '!Q84</f>
        <v>176900</v>
      </c>
      <c r="L15" s="205">
        <f>'JLP(R)FP-Ril 4.razina '!Q84</f>
        <v>176900</v>
      </c>
    </row>
    <row r="16" spans="2:12" ht="12.75">
      <c r="B16" s="393" t="s">
        <v>120</v>
      </c>
      <c r="C16" s="393"/>
      <c r="D16" s="393"/>
      <c r="E16" s="393"/>
      <c r="F16" s="393"/>
      <c r="G16" s="393"/>
      <c r="H16" s="206">
        <v>0</v>
      </c>
      <c r="I16" s="285">
        <f>I10-I13</f>
        <v>-544017.31</v>
      </c>
      <c r="J16" s="285">
        <f>J10-J13</f>
        <v>-544017.3099999996</v>
      </c>
      <c r="K16" s="206">
        <v>0</v>
      </c>
      <c r="L16" s="206">
        <v>0</v>
      </c>
    </row>
    <row r="17" spans="2:7" ht="12.75">
      <c r="B17" s="391"/>
      <c r="C17" s="391"/>
      <c r="D17" s="391"/>
      <c r="E17" s="391"/>
      <c r="F17" s="391"/>
      <c r="G17" s="391"/>
    </row>
    <row r="18" spans="2:12" ht="25.5">
      <c r="B18" s="392"/>
      <c r="C18" s="392"/>
      <c r="D18" s="392"/>
      <c r="E18" s="392"/>
      <c r="F18" s="392"/>
      <c r="G18" s="392"/>
      <c r="H18" s="203" t="s">
        <v>168</v>
      </c>
      <c r="I18" s="203"/>
      <c r="J18" s="203"/>
      <c r="K18" s="203" t="s">
        <v>145</v>
      </c>
      <c r="L18" s="203" t="s">
        <v>167</v>
      </c>
    </row>
    <row r="19" spans="2:12" ht="12.75">
      <c r="B19" s="393" t="s">
        <v>146</v>
      </c>
      <c r="C19" s="393"/>
      <c r="D19" s="393"/>
      <c r="E19" s="393"/>
      <c r="F19" s="393"/>
      <c r="G19" s="393"/>
      <c r="H19" s="265">
        <v>0</v>
      </c>
      <c r="I19" s="285">
        <v>544017.31</v>
      </c>
      <c r="J19" s="285">
        <v>544017.31</v>
      </c>
      <c r="K19" s="265"/>
      <c r="L19" s="265"/>
    </row>
    <row r="20" spans="2:12" ht="29.25" customHeight="1">
      <c r="B20" s="398" t="s">
        <v>182</v>
      </c>
      <c r="C20" s="399"/>
      <c r="D20" s="399"/>
      <c r="E20" s="399"/>
      <c r="F20" s="399"/>
      <c r="G20" s="400"/>
      <c r="H20" s="206">
        <v>0</v>
      </c>
      <c r="I20" s="285">
        <v>544017.31</v>
      </c>
      <c r="J20" s="285">
        <v>544017.31</v>
      </c>
      <c r="K20" s="206">
        <v>0</v>
      </c>
      <c r="L20" s="206">
        <v>0</v>
      </c>
    </row>
    <row r="21" spans="2:7" ht="12.75">
      <c r="B21" s="391"/>
      <c r="C21" s="391"/>
      <c r="D21" s="391"/>
      <c r="E21" s="391"/>
      <c r="F21" s="391"/>
      <c r="G21" s="391"/>
    </row>
    <row r="22" spans="2:12" ht="25.5">
      <c r="B22" s="392"/>
      <c r="C22" s="392"/>
      <c r="D22" s="392"/>
      <c r="E22" s="392"/>
      <c r="F22" s="392"/>
      <c r="G22" s="392"/>
      <c r="H22" s="203" t="s">
        <v>168</v>
      </c>
      <c r="I22" s="203"/>
      <c r="J22" s="203"/>
      <c r="K22" s="203" t="s">
        <v>145</v>
      </c>
      <c r="L22" s="203" t="s">
        <v>167</v>
      </c>
    </row>
    <row r="23" spans="2:12" ht="12.75">
      <c r="B23" s="393" t="s">
        <v>121</v>
      </c>
      <c r="C23" s="393"/>
      <c r="D23" s="393"/>
      <c r="E23" s="393"/>
      <c r="F23" s="393"/>
      <c r="G23" s="393"/>
      <c r="H23" s="206">
        <v>0</v>
      </c>
      <c r="I23" s="206"/>
      <c r="J23" s="206"/>
      <c r="K23" s="206">
        <v>0</v>
      </c>
      <c r="L23" s="206">
        <v>0</v>
      </c>
    </row>
    <row r="24" spans="2:12" ht="12.75">
      <c r="B24" s="393" t="s">
        <v>122</v>
      </c>
      <c r="C24" s="393"/>
      <c r="D24" s="393"/>
      <c r="E24" s="393"/>
      <c r="F24" s="393"/>
      <c r="G24" s="393"/>
      <c r="H24" s="206">
        <v>0</v>
      </c>
      <c r="I24" s="206"/>
      <c r="J24" s="206"/>
      <c r="K24" s="206">
        <v>0</v>
      </c>
      <c r="L24" s="206">
        <v>0</v>
      </c>
    </row>
    <row r="25" spans="2:12" ht="12.75">
      <c r="B25" s="393" t="s">
        <v>123</v>
      </c>
      <c r="C25" s="393"/>
      <c r="D25" s="393"/>
      <c r="E25" s="393"/>
      <c r="F25" s="393"/>
      <c r="G25" s="393"/>
      <c r="H25" s="206"/>
      <c r="I25" s="206"/>
      <c r="J25" s="206"/>
      <c r="K25" s="206"/>
      <c r="L25" s="206"/>
    </row>
    <row r="26" spans="2:12" ht="12.75">
      <c r="B26" s="392"/>
      <c r="C26" s="392"/>
      <c r="D26" s="392"/>
      <c r="E26" s="392"/>
      <c r="F26" s="392"/>
      <c r="G26" s="392"/>
      <c r="H26" s="206"/>
      <c r="I26" s="206"/>
      <c r="J26" s="206"/>
      <c r="K26" s="206"/>
      <c r="L26" s="206"/>
    </row>
    <row r="27" spans="2:12" ht="12.75">
      <c r="B27" s="393" t="s">
        <v>124</v>
      </c>
      <c r="C27" s="393"/>
      <c r="D27" s="393"/>
      <c r="E27" s="393"/>
      <c r="F27" s="393"/>
      <c r="G27" s="393"/>
      <c r="H27" s="206">
        <f>SUM(H23:H24)</f>
        <v>0</v>
      </c>
      <c r="I27" s="285">
        <f>I20+I16</f>
        <v>0</v>
      </c>
      <c r="J27" s="285">
        <f>J20+J16</f>
        <v>0</v>
      </c>
      <c r="K27" s="206">
        <f>SUM(K23:K24)</f>
        <v>0</v>
      </c>
      <c r="L27" s="206">
        <f>SUM(L23:L24)</f>
        <v>0</v>
      </c>
    </row>
  </sheetData>
  <sheetProtection/>
  <mergeCells count="21">
    <mergeCell ref="B27:G27"/>
    <mergeCell ref="B20:G20"/>
    <mergeCell ref="B21:G21"/>
    <mergeCell ref="B22:G22"/>
    <mergeCell ref="B23:G23"/>
    <mergeCell ref="B18:G18"/>
    <mergeCell ref="B24:G24"/>
    <mergeCell ref="B2:L4"/>
    <mergeCell ref="B9:G9"/>
    <mergeCell ref="B10:G10"/>
    <mergeCell ref="B11:G11"/>
    <mergeCell ref="B15:G15"/>
    <mergeCell ref="B13:G13"/>
    <mergeCell ref="B14:G14"/>
    <mergeCell ref="E6:K6"/>
    <mergeCell ref="B17:G17"/>
    <mergeCell ref="B26:G26"/>
    <mergeCell ref="B19:G19"/>
    <mergeCell ref="B12:G12"/>
    <mergeCell ref="B25:G25"/>
    <mergeCell ref="B16:G16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noname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RADULOVIĆ</dc:creator>
  <cp:keywords/>
  <dc:description/>
  <cp:lastModifiedBy>Računovodstvo</cp:lastModifiedBy>
  <cp:lastPrinted>2020-08-19T06:47:59Z</cp:lastPrinted>
  <dcterms:created xsi:type="dcterms:W3CDTF">2007-11-26T13:30:35Z</dcterms:created>
  <dcterms:modified xsi:type="dcterms:W3CDTF">2020-08-19T06:50:23Z</dcterms:modified>
  <cp:category/>
  <cp:version/>
  <cp:contentType/>
  <cp:contentStatus/>
</cp:coreProperties>
</file>