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4" activeTab="7"/>
  </bookViews>
  <sheets>
    <sheet name="OPĆI DIO PRORAČUNA" sheetId="1" r:id="rId1"/>
    <sheet name="PRIHODI I RASHODI PO IZVORIMA" sheetId="2" r:id="rId2"/>
    <sheet name="JLP(R)FP-Ril 4.razina " sheetId="3" r:id="rId3"/>
    <sheet name="JLP(R)FP-Ril 3. razina" sheetId="4" r:id="rId4"/>
    <sheet name="JLP(R)FP-Ril 2. razina " sheetId="5" r:id="rId5"/>
    <sheet name="JLP(R)S FP PiP 1 2023." sheetId="6" r:id="rId6"/>
    <sheet name="JLP(R)S FP-PiP2 2024.-2025." sheetId="7" r:id="rId7"/>
    <sheet name="2024. JLP(R)FP-Ril  razrada" sheetId="8" r:id="rId8"/>
    <sheet name="2025. JLP(R)FP-Ril  razrada 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<sst xmlns="http://schemas.openxmlformats.org/spreadsheetml/2006/main" count="675" uniqueCount="264">
  <si>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</si>
  <si>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</si>
  <si>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</si>
  <si>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</si>
  <si>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</si>
  <si>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</si>
  <si>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</si>
  <si>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</si>
  <si>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</si>
  <si>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u kunama</t>
  </si>
  <si>
    <t>Opći prihodi i primici</t>
  </si>
  <si>
    <t>Prihodi od nefinancijske imovine i nadoknade šteta s osnova osiguranja</t>
  </si>
  <si>
    <t>Izradio:</t>
  </si>
  <si>
    <t>Datum: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</si>
  <si>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</si>
  <si>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</si>
  <si>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</si>
  <si>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</si>
  <si>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</si>
  <si>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</si>
  <si>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</si>
  <si>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</si>
  <si>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 xml:space="preserve"> Procjena 2005.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</si>
  <si>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</si>
  <si>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</si>
  <si>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</si>
  <si>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</si>
  <si>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</si>
  <si>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</si>
  <si>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</si>
  <si>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</si>
  <si>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 xml:space="preserve">(Ivana Vrhar) </t>
  </si>
  <si>
    <t>Lokalna uprava</t>
  </si>
  <si>
    <t>Doprinosi na plaće</t>
  </si>
  <si>
    <t>Nakn.tr.osob.izvan rad.odn.</t>
  </si>
  <si>
    <t>Ulaganja u računalne prog.</t>
  </si>
  <si>
    <t>Ministarstvo znanosti,obrazovanja i športa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</si>
  <si>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</si>
  <si>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</si>
  <si>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</si>
  <si>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</si>
  <si>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>0912</t>
  </si>
  <si>
    <t xml:space="preserve">Osnovno obrazovanje </t>
  </si>
  <si>
    <t xml:space="preserve">Brojčana oznaka lokacijske klasifikacije: </t>
  </si>
  <si>
    <t>Beli Manastir</t>
  </si>
  <si>
    <t>Umjetnička škola škola Beli Manastir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</si>
  <si>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</si>
  <si>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</si>
  <si>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</si>
  <si>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</si>
  <si>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 xml:space="preserve">Donacije 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</si>
  <si>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</si>
  <si>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</si>
  <si>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Prihod po posebnim propisima 652</t>
  </si>
  <si>
    <t>Donacije od pravnih i fizičkih osoba 663</t>
  </si>
  <si>
    <t>Prihodi iz proračuna 671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</si>
  <si>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</si>
  <si>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</si>
  <si>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</si>
  <si>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Umjetnička  škola Beli Manastir</t>
  </si>
  <si>
    <t>Obrazac JLP(R)S FP-PiP 2</t>
  </si>
  <si>
    <r>
      <t>-</t>
    </r>
    <r>
      <rPr>
        <vertAlign val="superscript"/>
        <sz val="7"/>
        <rFont val="Arial"/>
        <family val="2"/>
      </rPr>
      <t>*2</t>
    </r>
    <r>
      <rPr>
        <sz val="7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</si>
  <si>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Prihod od financijske imovine 641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</si>
  <si>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</si>
  <si>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</si>
  <si>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Prihod od imovine 64</t>
  </si>
  <si>
    <t>Prihod od administrativnih pristojbi i po posebnim propisima 65</t>
  </si>
  <si>
    <t>Prihodi iz prračuna 67</t>
  </si>
  <si>
    <t>UMJETNIČKA ŠKOLA BELI MANASTIR</t>
  </si>
  <si>
    <t>01 Umjetnička škola Beli Manastir</t>
  </si>
  <si>
    <t>Prihodi od financijske imovine</t>
  </si>
  <si>
    <t>Pomoći od ostalih subjekata unutar općeg proračuna 634</t>
  </si>
  <si>
    <t>Pomoći iz inozemstva (darovnice) i od subjekata unutar opće države 63</t>
  </si>
  <si>
    <t>Prihodi od prodaje proizvoda i roba te pružanja usluga i prihodi od donacija 66</t>
  </si>
  <si>
    <t>Naknade troškova zaposlenima</t>
  </si>
  <si>
    <t>Predsjednik školskog odbora:</t>
  </si>
  <si>
    <t xml:space="preserve">(Goran Jurić) </t>
  </si>
  <si>
    <t>(Goran Jurić)</t>
  </si>
  <si>
    <t>Predsjednik škoslog odbora:</t>
  </si>
  <si>
    <t>Pomoći proračunskim korisnicima iz proračuna koji im nije nadležan 636</t>
  </si>
  <si>
    <t>A100605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</si>
  <si>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</si>
  <si>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</si>
  <si>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</si>
  <si>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</si>
  <si>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</si>
  <si>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</si>
  <si>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</si>
  <si>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Nakn. Za koriš. Osob. Aut. U sl. svrhe</t>
  </si>
  <si>
    <t>Uredski materijal</t>
  </si>
  <si>
    <t>Električna energija</t>
  </si>
  <si>
    <t>Mat.i dij.za tek.i inv.održ.</t>
  </si>
  <si>
    <t>Sitan inventar i auto gume</t>
  </si>
  <si>
    <t>Sl.rad.i zašt.odjeća i obuća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</si>
  <si>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</si>
  <si>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</si>
  <si>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</si>
  <si>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</si>
  <si>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</si>
  <si>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</si>
  <si>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</si>
  <si>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</si>
  <si>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</si>
  <si>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</si>
  <si>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</si>
  <si>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</si>
  <si>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</si>
  <si>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</si>
  <si>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</si>
  <si>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</si>
  <si>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</si>
  <si>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</si>
  <si>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Ostala oprema</t>
  </si>
  <si>
    <t>Knjige</t>
  </si>
  <si>
    <t>OPĆI DIO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</si>
  <si>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</si>
  <si>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</si>
  <si>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</si>
  <si>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</si>
  <si>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</si>
  <si>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</si>
  <si>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</si>
  <si>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</si>
  <si>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</si>
  <si>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</si>
  <si>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</si>
  <si>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MZO 63</t>
  </si>
  <si>
    <t>* MZO</t>
  </si>
  <si>
    <t xml:space="preserve">Ministarstvo znanosti i obrazovanja </t>
  </si>
  <si>
    <t>* Grad Beli Manastir</t>
  </si>
  <si>
    <t>Zakupnine i najamnine</t>
  </si>
  <si>
    <t>Program</t>
  </si>
  <si>
    <t>Aktivnost A100605 DJELATNOST UMJETNIČKE ŠKOLE  A101605</t>
  </si>
  <si>
    <t>Projekt K100606 NABAVKA OPREME ZA RAD  K101606</t>
  </si>
  <si>
    <t>082</t>
  </si>
  <si>
    <t>Službe kulture</t>
  </si>
  <si>
    <t xml:space="preserve">Brojčana oznaka funkcijske klasifikacije MZO: </t>
  </si>
  <si>
    <t xml:space="preserve">Brojčana oznaka funkcijske klasifikacije JLP(R)S: </t>
  </si>
  <si>
    <t>A101606</t>
  </si>
  <si>
    <t>K100606</t>
  </si>
  <si>
    <t>K101606</t>
  </si>
  <si>
    <t>Nabavka opreme za rad</t>
  </si>
  <si>
    <t>UKUPAN DONOS VIŠKA/MANJKA IZ PRETHODNE(IH) GODINA</t>
  </si>
  <si>
    <t>2023.</t>
  </si>
  <si>
    <t>Račun prihoda/   primitaka</t>
  </si>
  <si>
    <t>Prijedlog plana za 2022.</t>
  </si>
  <si>
    <t>Prijedlog plana za 2023.</t>
  </si>
  <si>
    <t>Prihodi iz nadležnog proračuna i od HZZO-a temeljem ugovornih obveza</t>
  </si>
  <si>
    <t>PRIHODI I PRIMICI</t>
  </si>
  <si>
    <t>Prihodi iz nadležog proračuna za financiranje rashoda poslovanja</t>
  </si>
  <si>
    <t>Prihodi iz nadležnog proračuna za financiranje rashoda z anabavu nefinancijske imovine</t>
  </si>
  <si>
    <t>UKUPNO izvor financiranja Opći prihodi i primici</t>
  </si>
  <si>
    <t>Izvor financiranja 1 Opći prihodi i primici</t>
  </si>
  <si>
    <t>Preneseni višak prihoda  podskupina 922</t>
  </si>
  <si>
    <t>Višak prihoda poslovanja</t>
  </si>
  <si>
    <t>preneseni višak prihoda podskupina 922</t>
  </si>
  <si>
    <t>* AZZO</t>
  </si>
  <si>
    <t>Pomoći temeljem prijenosa EU sredstava 638</t>
  </si>
  <si>
    <t>Izvor financiranja 5 Pomoći</t>
  </si>
  <si>
    <t>Pomoći iz inozemstva i od subjekata unutar općeg proračuna</t>
  </si>
  <si>
    <t>UKUPNO izvor financiranja Pomoći</t>
  </si>
  <si>
    <t>Izvor financiranja 4 Prihodi za posebne namjene</t>
  </si>
  <si>
    <t>Prihodi po posebnim propisima</t>
  </si>
  <si>
    <t>Sufinanciranje cijene usluge,participacije i slično</t>
  </si>
  <si>
    <t>KORIŠTENJE PRENESENOG VIŠKA</t>
  </si>
  <si>
    <t>Izvor financiranja 94 Prihodi za posebne namjene- preneseni višak</t>
  </si>
  <si>
    <t>Višak/manjak prihoda</t>
  </si>
  <si>
    <t>RASHODI I IZDACI</t>
  </si>
  <si>
    <t>Račun rashoda/  izdataka</t>
  </si>
  <si>
    <t>UKUPNO izvor financiranja Prihodi za posebne namjene</t>
  </si>
  <si>
    <t>A100605 Redovna djelatnost</t>
  </si>
  <si>
    <t>K101606 Opremanje</t>
  </si>
  <si>
    <t>UKUPNO izvor financiranja Prihodi za posebne namjene-preneseni višak</t>
  </si>
  <si>
    <t>Sveukupno prihodi</t>
  </si>
  <si>
    <t>Sveukupno prihodi + preneseni višak</t>
  </si>
  <si>
    <t>Pomoći proračunskim korisnicima iz proračuna koji i nije nadležan-MZO</t>
  </si>
  <si>
    <t>Pomoći proračunskim korisnicima iz proračuna koji i nije nadležan-AZOO</t>
  </si>
  <si>
    <t>Izvor financiranja 6 Donacije</t>
  </si>
  <si>
    <t>UKUPNO izvor financiranja Donacije</t>
  </si>
  <si>
    <t>Prihodi od prodaje proizvoda i robe te pruženih usluga</t>
  </si>
  <si>
    <t>Donacije od pravnih i fizičkih osoba izvan općeg proračuna</t>
  </si>
  <si>
    <t>Rashodi za materijal i energiju</t>
  </si>
  <si>
    <t>Rashodi za usluge</t>
  </si>
  <si>
    <t>Naknada troškova osobama izvan radnog odnosa</t>
  </si>
  <si>
    <t>Ostali financijski rashodi</t>
  </si>
  <si>
    <t>Rashodi za zaposlene</t>
  </si>
  <si>
    <t>Plaće (Bruto)</t>
  </si>
  <si>
    <t>Postrojenje i oprema</t>
  </si>
  <si>
    <t>Rashodi za nabavu proizvodne dugotrajne imovine</t>
  </si>
  <si>
    <t>Knjige, umjetnička djela i ostale izložbene vrijednosti</t>
  </si>
  <si>
    <t>Ulaganja u računalne programe</t>
  </si>
  <si>
    <t>Izvor financiranja 94 Prihodi za posebne namjene- višak</t>
  </si>
  <si>
    <t>UKUPNO izvor financiranja Prihodi za posebne namjene- višak</t>
  </si>
  <si>
    <t>Sveukupno rashodi</t>
  </si>
  <si>
    <t>RASHODI PO IZVORIMA FINANCIRANJA</t>
  </si>
  <si>
    <t>Sveukupno rashodi + pokriće manjka</t>
  </si>
  <si>
    <t>Opći prihodi i primci</t>
  </si>
  <si>
    <t>Prihodi za posebne namjene - preneseni višak</t>
  </si>
  <si>
    <t>PREGLED UKUPNIH PRIHODA I RASHODA PO IZVORIMA FINANCIRANJA</t>
  </si>
  <si>
    <t>Oznaka IF</t>
  </si>
  <si>
    <t>Naziv izvora financiranja</t>
  </si>
  <si>
    <t>PRIHODI</t>
  </si>
  <si>
    <t>RASHODI</t>
  </si>
  <si>
    <t>RAZLIKA financirana iz prenesenog viška/manjka</t>
  </si>
  <si>
    <t>Ukupno rashodi</t>
  </si>
  <si>
    <t>Ukupno prihodi</t>
  </si>
  <si>
    <t>Preneseni višak korišten za pokriće rashoda tekuće godine</t>
  </si>
  <si>
    <t>Preneseni višak prihoda</t>
  </si>
  <si>
    <t>Preneseni višak namjenskih prihoda</t>
  </si>
  <si>
    <t xml:space="preserve">Ministarstvo znanosti i obrazovanja  šifra 5.8.     </t>
  </si>
  <si>
    <t>Prihodi za posebne namjene  šifra 4.7.</t>
  </si>
  <si>
    <t>Pomoći  šifra 5.8.</t>
  </si>
  <si>
    <t>Donacije  šifra 6.1.</t>
  </si>
  <si>
    <t>Procjena 2024.</t>
  </si>
  <si>
    <t xml:space="preserve"> Procjena 2024.</t>
  </si>
  <si>
    <t>Lokalna uprava procjena 2024.</t>
  </si>
  <si>
    <t>Financijski plan - Procjena 2024.</t>
  </si>
  <si>
    <t>Prijedlog plana za 2024.</t>
  </si>
  <si>
    <t>2024.</t>
  </si>
  <si>
    <t>Projekcija plana za 2024.</t>
  </si>
  <si>
    <t>PLAN  2023.</t>
  </si>
  <si>
    <t>Procjena 2025.</t>
  </si>
  <si>
    <t>PLAN   2023.</t>
  </si>
  <si>
    <t xml:space="preserve"> Procjena 2025.</t>
  </si>
  <si>
    <t>Lokalna uprava procjena 2025.</t>
  </si>
  <si>
    <t>Plan 2023.</t>
  </si>
  <si>
    <t xml:space="preserve">Financijski plan - Plan rashoda i izdataka 2023. i procijene 2024. i 2025. </t>
  </si>
  <si>
    <t>Financijski plan za  2023.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</si>
  <si>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2023. godinu na razini podskupine računa (treća razina računskog plana). </t>
    </r>
  </si>
  <si>
    <t>Ukupno prihodi i primici za 2023.</t>
  </si>
  <si>
    <t xml:space="preserve"> FINANCIJSKI PLAN - Plan prihoda i primitaka za 2023.</t>
  </si>
  <si>
    <r>
      <t>-</t>
    </r>
    <r>
      <rPr>
        <vertAlign val="superscript"/>
        <sz val="7"/>
        <rFont val="Arial"/>
        <family val="2"/>
      </rPr>
      <t>*1</t>
    </r>
    <r>
      <rPr>
        <sz val="7"/>
        <rFont val="Arial"/>
        <family val="2"/>
      </rPr>
      <t xml:space="preserve">  Prihodi i primici planiraju se za 2024. godinu i 2025. godinu na razini skupine (druga razina računskog plana).</t>
    </r>
  </si>
  <si>
    <t>Ukupno prihodi i primici za 2024. i 2025.</t>
  </si>
  <si>
    <t>2025.</t>
  </si>
  <si>
    <t xml:space="preserve"> FINANCIJSKI PLAN - Procjena prihoda i primitaka za 2024. i  2025.</t>
  </si>
  <si>
    <t>Financijski plan - Procjena 2025.</t>
  </si>
  <si>
    <t xml:space="preserve"> FINANCIJSKI PLAN UMJETNIČKE ŠKOLE BELI MANASTIR ZA 2023. I PROJEKCIJA PLANA ZA 2024. I 2025. GODINU</t>
  </si>
  <si>
    <t>Plan za 2023.</t>
  </si>
  <si>
    <t>Projekcija plana za 2025.</t>
  </si>
  <si>
    <t>Prijedlog plana za 2025.</t>
  </si>
  <si>
    <t>Izvor financiranja 3 Vlastiti prihodi</t>
  </si>
  <si>
    <t>Kamate na oročena sredstva i depozite po viđenju</t>
  </si>
  <si>
    <t>Prihodi od zateznih kamata</t>
  </si>
  <si>
    <t>Ostali prihodi</t>
  </si>
  <si>
    <t>UKUPNO izvor financiranja Vlastiti prihodi</t>
  </si>
  <si>
    <t>DIO VIŠKA/MANJKA I PRETHODNE(IH) GODINA KOJI ĆE SE POKRITI/RASPOREDITI U RAZDOBLJU 2023.</t>
  </si>
  <si>
    <t>Izvršenje 2021.</t>
  </si>
  <si>
    <t>Plan 2022.</t>
  </si>
  <si>
    <t>Vlastiti prihodi        šifra 1.6.</t>
  </si>
  <si>
    <t>Prihodi od financijske imovine šifra 1.6.</t>
  </si>
  <si>
    <t>* MZO šifra 5.8.</t>
  </si>
  <si>
    <t>Pomoći šifra 5.8.</t>
  </si>
  <si>
    <t>Donacije šifra 6.1.</t>
  </si>
  <si>
    <t>Prihodi za posebne namjene šifra 4.7.</t>
  </si>
  <si>
    <t>Vlastiti prihodi     šifra 1.6.</t>
  </si>
  <si>
    <t>Prihodi za posebne namjene   šifra 4.7.</t>
  </si>
  <si>
    <t>Pomoći     šifra 5.8.</t>
  </si>
  <si>
    <t>Donacije    šifra 6.1.</t>
  </si>
  <si>
    <t>Vlastiti prihodi  šifra 1.6.</t>
  </si>
  <si>
    <t>Lokalna uprava   šifra 1.1.</t>
  </si>
  <si>
    <t>Opći prihodi i primici       šifra 1.1.</t>
  </si>
  <si>
    <t xml:space="preserve">Financijski plan - Plan rashoda i izdataka 2023. i procjene 2024. i 2025. </t>
  </si>
  <si>
    <t>19.12.2022.</t>
  </si>
  <si>
    <t xml:space="preserve">Datum: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</si>
</sst>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#,##0.00\ &quot;kn&quot;"/>
    <numFmt numFmtId="168" formatCode="_(* #,##0.00_);_(* \(#,##0.00\);_(* &quot;-&quot;??_);_(@_)"/>
    <numFmt numFmtId="169" formatCode="#,##0_ ;[Red]\-#,##0\ 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  <numFmt numFmtId="176" formatCode="_-* #,##0.00\ [$€-1]_-;\-* #,##0.00\ [$€-1]_-;_-* &quot;-&quot;??\ [$€-1]_-;_-@_-"/>
    <numFmt numFmtId="177" formatCode="#,##0.000"/>
    <numFmt numFmtId="178" formatCode="#,##0.0000"/>
    <numFmt numFmtId="179" formatCode="#,##0.00000"/>
    <numFmt numFmtId="180" formatCode="_-* #,##0.00\ [$kn-41A]_-;\-* #,##0.00\ [$kn-41A]_-;_-* &quot;-&quot;??\ [$kn-41A]_-;_-@_-"/>
    <numFmt numFmtId="181" formatCode="#,##0.000000"/>
    <numFmt numFmtId="182" formatCode="#,##0.0000000"/>
  </numFmts>
  <fonts count="8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0"/>
      <color indexed="13"/>
      <name val="Arial Black"/>
      <family val="2"/>
    </font>
    <font>
      <b/>
      <sz val="12"/>
      <color indexed="13"/>
      <name val="Arial Black"/>
      <family val="2"/>
    </font>
    <font>
      <sz val="12"/>
      <color indexed="1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rgb="FFFFFF00"/>
      <name val="Arial Black"/>
      <family val="2"/>
    </font>
    <font>
      <b/>
      <sz val="12"/>
      <color rgb="FFFFFF00"/>
      <name val="Arial Black"/>
      <family val="2"/>
    </font>
    <font>
      <sz val="12"/>
      <color rgb="FFFFFF00"/>
      <name val="Arial Blac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20" borderId="1" applyNumberFormat="0" applyFont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1" fillId="28" borderId="2" applyNumberFormat="0" applyAlignment="0" applyProtection="0"/>
    <xf numFmtId="0" fontId="62" fillId="28" borderId="3" applyNumberFormat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19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3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3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10" fillId="0" borderId="0" xfId="0" applyNumberFormat="1" applyFont="1" applyAlignment="1">
      <alignment wrapText="1"/>
    </xf>
    <xf numFmtId="3" fontId="12" fillId="0" borderId="0" xfId="0" applyNumberFormat="1" applyFont="1" applyFill="1" applyBorder="1" applyAlignment="1" quotePrefix="1">
      <alignment horizontal="left"/>
    </xf>
    <xf numFmtId="0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 wrapText="1"/>
    </xf>
    <xf numFmtId="3" fontId="9" fillId="0" borderId="0" xfId="0" applyNumberFormat="1" applyFont="1" applyAlignment="1">
      <alignment/>
    </xf>
    <xf numFmtId="3" fontId="9" fillId="0" borderId="12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4" fillId="0" borderId="0" xfId="0" applyNumberFormat="1" applyFont="1" applyAlignment="1" quotePrefix="1">
      <alignment horizontal="left"/>
    </xf>
    <xf numFmtId="165" fontId="4" fillId="0" borderId="0" xfId="61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 wrapText="1"/>
    </xf>
    <xf numFmtId="0" fontId="3" fillId="33" borderId="13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3" fontId="16" fillId="34" borderId="15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shrinkToFit="1"/>
    </xf>
    <xf numFmtId="0" fontId="3" fillId="33" borderId="13" xfId="0" applyNumberFormat="1" applyFont="1" applyFill="1" applyBorder="1" applyAlignment="1">
      <alignment horizontal="center" wrapText="1" shrinkToFit="1"/>
    </xf>
    <xf numFmtId="0" fontId="1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Alignment="1">
      <alignment/>
    </xf>
    <xf numFmtId="3" fontId="18" fillId="0" borderId="0" xfId="0" applyNumberFormat="1" applyFont="1" applyAlignment="1">
      <alignment wrapText="1"/>
    </xf>
    <xf numFmtId="0" fontId="3" fillId="0" borderId="15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6" fillId="0" borderId="17" xfId="0" applyNumberFormat="1" applyFont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shrinkToFit="1"/>
    </xf>
    <xf numFmtId="4" fontId="3" fillId="0" borderId="15" xfId="0" applyNumberFormat="1" applyFont="1" applyBorder="1" applyAlignment="1">
      <alignment horizontal="right"/>
    </xf>
    <xf numFmtId="4" fontId="3" fillId="33" borderId="15" xfId="61" applyNumberFormat="1" applyFont="1" applyFill="1" applyBorder="1" applyAlignment="1">
      <alignment horizontal="right"/>
    </xf>
    <xf numFmtId="4" fontId="3" fillId="0" borderId="15" xfId="0" applyNumberFormat="1" applyFont="1" applyBorder="1" applyAlignment="1" quotePrefix="1">
      <alignment horizontal="right" wrapText="1"/>
    </xf>
    <xf numFmtId="4" fontId="3" fillId="34" borderId="15" xfId="0" applyNumberFormat="1" applyFont="1" applyFill="1" applyBorder="1" applyAlignment="1">
      <alignment/>
    </xf>
    <xf numFmtId="49" fontId="20" fillId="0" borderId="0" xfId="0" applyNumberFormat="1" applyFont="1" applyAlignment="1">
      <alignment horizontal="center" vertical="center"/>
    </xf>
    <xf numFmtId="4" fontId="3" fillId="33" borderId="13" xfId="0" applyNumberFormat="1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1" borderId="20" xfId="0" applyFont="1" applyFill="1" applyBorder="1" applyAlignment="1">
      <alignment horizontal="center"/>
    </xf>
    <xf numFmtId="0" fontId="1" fillId="1" borderId="21" xfId="0" applyFont="1" applyFill="1" applyBorder="1" applyAlignment="1">
      <alignment horizontal="right" vertical="center" wrapText="1"/>
    </xf>
    <xf numFmtId="0" fontId="1" fillId="1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 wrapText="1"/>
    </xf>
    <xf numFmtId="4" fontId="0" fillId="0" borderId="17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2" fillId="35" borderId="0" xfId="0" applyFont="1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quotePrefix="1">
      <alignment/>
    </xf>
    <xf numFmtId="0" fontId="0" fillId="0" borderId="0" xfId="0" applyFont="1" applyAlignment="1">
      <alignment/>
    </xf>
    <xf numFmtId="0" fontId="22" fillId="36" borderId="18" xfId="0" applyFont="1" applyFill="1" applyBorder="1" applyAlignment="1">
      <alignment/>
    </xf>
    <xf numFmtId="0" fontId="22" fillId="36" borderId="22" xfId="0" applyFont="1" applyFill="1" applyBorder="1" applyAlignment="1">
      <alignment/>
    </xf>
    <xf numFmtId="0" fontId="8" fillId="1" borderId="20" xfId="0" applyFont="1" applyFill="1" applyBorder="1" applyAlignment="1">
      <alignment horizontal="center"/>
    </xf>
    <xf numFmtId="0" fontId="8" fillId="1" borderId="21" xfId="0" applyFont="1" applyFill="1" applyBorder="1" applyAlignment="1">
      <alignment horizontal="right" vertical="center" wrapText="1"/>
    </xf>
    <xf numFmtId="0" fontId="8" fillId="1" borderId="22" xfId="0" applyFont="1" applyFill="1" applyBorder="1" applyAlignment="1">
      <alignment horizontal="left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6" fillId="37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 quotePrefix="1">
      <alignment horizontal="center" vertical="justify"/>
    </xf>
    <xf numFmtId="4" fontId="3" fillId="37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19" fillId="0" borderId="0" xfId="0" applyFont="1" applyAlignment="1" quotePrefix="1">
      <alignment wrapText="1"/>
    </xf>
    <xf numFmtId="0" fontId="19" fillId="0" borderId="0" xfId="0" applyFont="1" applyAlignment="1">
      <alignment wrapText="1"/>
    </xf>
    <xf numFmtId="3" fontId="3" fillId="0" borderId="15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6" fillId="0" borderId="0" xfId="0" applyFont="1" applyAlignment="1" quotePrefix="1">
      <alignment wrapText="1"/>
    </xf>
    <xf numFmtId="0" fontId="26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38" borderId="15" xfId="0" applyNumberFormat="1" applyFont="1" applyFill="1" applyBorder="1" applyAlignment="1">
      <alignment horizontal="center"/>
    </xf>
    <xf numFmtId="0" fontId="3" fillId="38" borderId="15" xfId="0" applyNumberFormat="1" applyFont="1" applyFill="1" applyBorder="1" applyAlignment="1" quotePrefix="1">
      <alignment horizontal="center" vertical="justify"/>
    </xf>
    <xf numFmtId="4" fontId="3" fillId="38" borderId="15" xfId="0" applyNumberFormat="1" applyFont="1" applyFill="1" applyBorder="1" applyAlignment="1">
      <alignment/>
    </xf>
    <xf numFmtId="0" fontId="3" fillId="38" borderId="31" xfId="0" applyNumberFormat="1" applyFont="1" applyFill="1" applyBorder="1" applyAlignment="1" quotePrefix="1">
      <alignment horizontal="center" vertical="center" wrapText="1"/>
    </xf>
    <xf numFmtId="0" fontId="3" fillId="38" borderId="32" xfId="0" applyNumberFormat="1" applyFont="1" applyFill="1" applyBorder="1" applyAlignment="1">
      <alignment horizontal="center" vertical="center" wrapText="1"/>
    </xf>
    <xf numFmtId="3" fontId="3" fillId="38" borderId="3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 quotePrefix="1">
      <alignment horizontal="center" wrapText="1"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165" fontId="11" fillId="0" borderId="0" xfId="61" applyFont="1" applyBorder="1" applyAlignment="1">
      <alignment/>
    </xf>
    <xf numFmtId="3" fontId="31" fillId="0" borderId="0" xfId="0" applyNumberFormat="1" applyFont="1" applyAlignment="1">
      <alignment/>
    </xf>
    <xf numFmtId="0" fontId="3" fillId="36" borderId="14" xfId="0" applyNumberFormat="1" applyFont="1" applyFill="1" applyBorder="1" applyAlignment="1">
      <alignment horizontal="center"/>
    </xf>
    <xf numFmtId="3" fontId="9" fillId="36" borderId="0" xfId="0" applyNumberFormat="1" applyFont="1" applyFill="1" applyAlignment="1">
      <alignment/>
    </xf>
    <xf numFmtId="0" fontId="3" fillId="36" borderId="15" xfId="0" applyNumberFormat="1" applyFont="1" applyFill="1" applyBorder="1" applyAlignment="1">
      <alignment horizontal="center"/>
    </xf>
    <xf numFmtId="0" fontId="3" fillId="36" borderId="17" xfId="0" applyNumberFormat="1" applyFont="1" applyFill="1" applyBorder="1" applyAlignment="1">
      <alignment horizontal="center"/>
    </xf>
    <xf numFmtId="4" fontId="6" fillId="0" borderId="17" xfId="0" applyNumberFormat="1" applyFont="1" applyBorder="1" applyAlignment="1">
      <alignment/>
    </xf>
    <xf numFmtId="0" fontId="3" fillId="36" borderId="14" xfId="0" applyNumberFormat="1" applyFont="1" applyFill="1" applyBorder="1" applyAlignment="1">
      <alignment horizontal="center" wrapText="1"/>
    </xf>
    <xf numFmtId="0" fontId="3" fillId="36" borderId="15" xfId="0" applyNumberFormat="1" applyFont="1" applyFill="1" applyBorder="1" applyAlignment="1">
      <alignment horizontal="center" wrapText="1"/>
    </xf>
    <xf numFmtId="0" fontId="6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49" fontId="3" fillId="36" borderId="14" xfId="0" applyNumberFormat="1" applyFont="1" applyFill="1" applyBorder="1" applyAlignment="1">
      <alignment horizontal="center" shrinkToFit="1"/>
    </xf>
    <xf numFmtId="49" fontId="3" fillId="36" borderId="15" xfId="0" applyNumberFormat="1" applyFont="1" applyFill="1" applyBorder="1" applyAlignment="1">
      <alignment horizontal="center" shrinkToFit="1"/>
    </xf>
    <xf numFmtId="3" fontId="10" fillId="37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11" fillId="0" borderId="0" xfId="0" applyNumberFormat="1" applyFont="1" applyBorder="1" applyAlignment="1">
      <alignment horizontal="left" inden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left"/>
    </xf>
    <xf numFmtId="4" fontId="3" fillId="36" borderId="15" xfId="0" applyNumberFormat="1" applyFont="1" applyFill="1" applyBorder="1" applyAlignment="1">
      <alignment horizontal="right"/>
    </xf>
    <xf numFmtId="4" fontId="3" fillId="37" borderId="15" xfId="61" applyNumberFormat="1" applyFont="1" applyFill="1" applyBorder="1" applyAlignment="1">
      <alignment horizontal="right"/>
    </xf>
    <xf numFmtId="0" fontId="3" fillId="33" borderId="36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" fillId="33" borderId="36" xfId="0" applyNumberFormat="1" applyFont="1" applyFill="1" applyBorder="1" applyAlignment="1">
      <alignment horizontal="center" wrapText="1" shrinkToFit="1"/>
    </xf>
    <xf numFmtId="0" fontId="3" fillId="36" borderId="37" xfId="0" applyNumberFormat="1" applyFont="1" applyFill="1" applyBorder="1" applyAlignment="1">
      <alignment horizontal="center" vertical="center" wrapText="1"/>
    </xf>
    <xf numFmtId="0" fontId="3" fillId="36" borderId="38" xfId="0" applyNumberFormat="1" applyFont="1" applyFill="1" applyBorder="1" applyAlignment="1" quotePrefix="1">
      <alignment horizontal="left" vertical="center" wrapText="1"/>
    </xf>
    <xf numFmtId="0" fontId="3" fillId="36" borderId="38" xfId="0" applyNumberFormat="1" applyFont="1" applyFill="1" applyBorder="1" applyAlignment="1">
      <alignment horizontal="left"/>
    </xf>
    <xf numFmtId="0" fontId="3" fillId="36" borderId="37" xfId="0" applyNumberFormat="1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/>
    </xf>
    <xf numFmtId="0" fontId="3" fillId="37" borderId="31" xfId="0" applyNumberFormat="1" applyFont="1" applyFill="1" applyBorder="1" applyAlignment="1" quotePrefix="1">
      <alignment horizontal="center" vertical="center" wrapText="1"/>
    </xf>
    <xf numFmtId="0" fontId="3" fillId="37" borderId="32" xfId="0" applyNumberFormat="1" applyFont="1" applyFill="1" applyBorder="1" applyAlignment="1">
      <alignment horizontal="center" vertical="center" wrapText="1"/>
    </xf>
    <xf numFmtId="3" fontId="3" fillId="37" borderId="32" xfId="0" applyNumberFormat="1" applyFont="1" applyFill="1" applyBorder="1" applyAlignment="1">
      <alignment horizontal="center" vertical="center" wrapText="1"/>
    </xf>
    <xf numFmtId="3" fontId="3" fillId="37" borderId="32" xfId="0" applyNumberFormat="1" applyFont="1" applyFill="1" applyBorder="1" applyAlignment="1" quotePrefix="1">
      <alignment horizontal="center" vertical="center" wrapText="1"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3" fillId="37" borderId="42" xfId="0" applyNumberFormat="1" applyFont="1" applyFill="1" applyBorder="1" applyAlignment="1" quotePrefix="1">
      <alignment horizontal="center" vertical="center" wrapText="1"/>
    </xf>
    <xf numFmtId="3" fontId="3" fillId="37" borderId="43" xfId="0" applyNumberFormat="1" applyFont="1" applyFill="1" applyBorder="1" applyAlignment="1" quotePrefix="1">
      <alignment horizontal="center" vertical="center" wrapText="1"/>
    </xf>
    <xf numFmtId="3" fontId="9" fillId="0" borderId="44" xfId="0" applyNumberFormat="1" applyFont="1" applyBorder="1" applyAlignment="1">
      <alignment/>
    </xf>
    <xf numFmtId="0" fontId="3" fillId="33" borderId="45" xfId="0" applyNumberFormat="1" applyFont="1" applyFill="1" applyBorder="1" applyAlignment="1">
      <alignment horizontal="center"/>
    </xf>
    <xf numFmtId="0" fontId="6" fillId="0" borderId="46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3" fillId="33" borderId="47" xfId="0" applyNumberFormat="1" applyFont="1" applyFill="1" applyBorder="1" applyAlignment="1">
      <alignment horizontal="center"/>
    </xf>
    <xf numFmtId="0" fontId="6" fillId="0" borderId="48" xfId="0" applyNumberFormat="1" applyFont="1" applyBorder="1" applyAlignment="1">
      <alignment horizontal="center"/>
    </xf>
    <xf numFmtId="0" fontId="6" fillId="0" borderId="46" xfId="0" applyNumberFormat="1" applyFont="1" applyFill="1" applyBorder="1" applyAlignment="1">
      <alignment horizontal="center"/>
    </xf>
    <xf numFmtId="0" fontId="6" fillId="38" borderId="47" xfId="0" applyNumberFormat="1" applyFont="1" applyFill="1" applyBorder="1" applyAlignment="1">
      <alignment horizontal="center"/>
    </xf>
    <xf numFmtId="0" fontId="3" fillId="38" borderId="13" xfId="0" applyNumberFormat="1" applyFont="1" applyFill="1" applyBorder="1" applyAlignment="1" quotePrefix="1">
      <alignment horizontal="center" vertical="justify"/>
    </xf>
    <xf numFmtId="3" fontId="10" fillId="0" borderId="49" xfId="0" applyNumberFormat="1" applyFont="1" applyBorder="1" applyAlignment="1">
      <alignment/>
    </xf>
    <xf numFmtId="0" fontId="3" fillId="0" borderId="33" xfId="0" applyNumberFormat="1" applyFont="1" applyBorder="1" applyAlignment="1">
      <alignment horizontal="center" wrapText="1"/>
    </xf>
    <xf numFmtId="3" fontId="20" fillId="0" borderId="0" xfId="0" applyNumberFormat="1" applyFont="1" applyAlignment="1" quotePrefix="1">
      <alignment horizontal="center" vertical="center" wrapText="1"/>
    </xf>
    <xf numFmtId="4" fontId="1" fillId="0" borderId="15" xfId="0" applyNumberFormat="1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3" fillId="0" borderId="49" xfId="0" applyFont="1" applyBorder="1" applyAlignment="1">
      <alignment horizontal="left"/>
    </xf>
    <xf numFmtId="0" fontId="1" fillId="33" borderId="5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8" fillId="13" borderId="32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4" fontId="1" fillId="37" borderId="0" xfId="0" applyNumberFormat="1" applyFont="1" applyFill="1" applyBorder="1" applyAlignment="1">
      <alignment/>
    </xf>
    <xf numFmtId="4" fontId="1" fillId="33" borderId="33" xfId="0" applyNumberFormat="1" applyFont="1" applyFill="1" applyBorder="1" applyAlignment="1">
      <alignment/>
    </xf>
    <xf numFmtId="0" fontId="1" fillId="33" borderId="48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 wrapText="1"/>
    </xf>
    <xf numFmtId="0" fontId="0" fillId="38" borderId="18" xfId="0" applyFill="1" applyBorder="1" applyAlignment="1">
      <alignment/>
    </xf>
    <xf numFmtId="0" fontId="0" fillId="0" borderId="54" xfId="0" applyFill="1" applyBorder="1" applyAlignment="1">
      <alignment/>
    </xf>
    <xf numFmtId="0" fontId="0" fillId="38" borderId="41" xfId="0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left" vertical="center" wrapText="1"/>
    </xf>
    <xf numFmtId="4" fontId="0" fillId="0" borderId="51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1" fillId="0" borderId="23" xfId="51" applyFont="1" applyFill="1" applyBorder="1" applyAlignment="1">
      <alignment horizontal="left" vertical="center" wrapText="1"/>
      <protection/>
    </xf>
    <xf numFmtId="0" fontId="1" fillId="0" borderId="23" xfId="0" applyFont="1" applyFill="1" applyBorder="1" applyAlignment="1">
      <alignment horizontal="center" wrapText="1"/>
    </xf>
    <xf numFmtId="4" fontId="1" fillId="33" borderId="56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57" xfId="0" applyNumberFormat="1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3" fontId="3" fillId="13" borderId="32" xfId="0" applyNumberFormat="1" applyFont="1" applyFill="1" applyBorder="1" applyAlignment="1">
      <alignment horizontal="center" vertical="center" wrapText="1"/>
    </xf>
    <xf numFmtId="3" fontId="3" fillId="36" borderId="32" xfId="0" applyNumberFormat="1" applyFont="1" applyFill="1" applyBorder="1" applyAlignment="1">
      <alignment horizontal="center" vertical="center" wrapText="1"/>
    </xf>
    <xf numFmtId="0" fontId="3" fillId="36" borderId="31" xfId="0" applyNumberFormat="1" applyFont="1" applyFill="1" applyBorder="1" applyAlignment="1" quotePrefix="1">
      <alignment horizontal="center" vertical="center" wrapText="1"/>
    </xf>
    <xf numFmtId="0" fontId="3" fillId="36" borderId="32" xfId="0" applyNumberFormat="1" applyFont="1" applyFill="1" applyBorder="1" applyAlignment="1">
      <alignment horizontal="center" vertical="center" wrapText="1"/>
    </xf>
    <xf numFmtId="3" fontId="3" fillId="36" borderId="32" xfId="0" applyNumberFormat="1" applyFont="1" applyFill="1" applyBorder="1" applyAlignment="1" quotePrefix="1">
      <alignment horizontal="center" vertical="center" wrapText="1"/>
    </xf>
    <xf numFmtId="3" fontId="3" fillId="36" borderId="42" xfId="0" applyNumberFormat="1" applyFont="1" applyFill="1" applyBorder="1" applyAlignment="1" quotePrefix="1">
      <alignment horizontal="center" vertical="center" wrapText="1"/>
    </xf>
    <xf numFmtId="3" fontId="0" fillId="37" borderId="0" xfId="0" applyNumberFormat="1" applyFont="1" applyFill="1" applyBorder="1" applyAlignment="1">
      <alignment horizontal="center" wrapText="1"/>
    </xf>
    <xf numFmtId="3" fontId="0" fillId="37" borderId="0" xfId="0" applyNumberFormat="1" applyFont="1" applyFill="1" applyAlignment="1">
      <alignment wrapText="1"/>
    </xf>
    <xf numFmtId="3" fontId="0" fillId="37" borderId="0" xfId="0" applyNumberFormat="1" applyFont="1" applyFill="1" applyAlignment="1">
      <alignment/>
    </xf>
    <xf numFmtId="0" fontId="9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37" borderId="23" xfId="0" applyFont="1" applyFill="1" applyBorder="1" applyAlignment="1">
      <alignment horizontal="center"/>
    </xf>
    <xf numFmtId="4" fontId="1" fillId="0" borderId="14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 vertical="center" wrapText="1"/>
    </xf>
    <xf numFmtId="0" fontId="3" fillId="37" borderId="58" xfId="0" applyNumberFormat="1" applyFont="1" applyFill="1" applyBorder="1" applyAlignment="1" quotePrefix="1">
      <alignment horizontal="left" vertical="center" wrapText="1"/>
    </xf>
    <xf numFmtId="0" fontId="3" fillId="0" borderId="59" xfId="0" applyNumberFormat="1" applyFont="1" applyBorder="1" applyAlignment="1">
      <alignment horizontal="left"/>
    </xf>
    <xf numFmtId="4" fontId="3" fillId="36" borderId="37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36" borderId="37" xfId="0" applyNumberFormat="1" applyFont="1" applyFill="1" applyBorder="1" applyAlignment="1">
      <alignment horizontal="center" vertical="center" wrapText="1"/>
    </xf>
    <xf numFmtId="4" fontId="3" fillId="38" borderId="13" xfId="0" applyNumberFormat="1" applyFont="1" applyFill="1" applyBorder="1" applyAlignment="1" quotePrefix="1">
      <alignment horizontal="center" vertical="justify"/>
    </xf>
    <xf numFmtId="4" fontId="3" fillId="33" borderId="36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 wrapText="1"/>
    </xf>
    <xf numFmtId="4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 wrapText="1"/>
    </xf>
    <xf numFmtId="4" fontId="6" fillId="33" borderId="15" xfId="0" applyNumberFormat="1" applyFont="1" applyFill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33" xfId="0" applyNumberFormat="1" applyFont="1" applyBorder="1" applyAlignment="1">
      <alignment wrapText="1"/>
    </xf>
    <xf numFmtId="4" fontId="6" fillId="33" borderId="3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37" xfId="0" applyNumberFormat="1" applyFont="1" applyBorder="1" applyAlignment="1">
      <alignment/>
    </xf>
    <xf numFmtId="4" fontId="6" fillId="0" borderId="37" xfId="0" applyNumberFormat="1" applyFont="1" applyBorder="1" applyAlignment="1">
      <alignment wrapText="1"/>
    </xf>
    <xf numFmtId="4" fontId="6" fillId="33" borderId="37" xfId="0" applyNumberFormat="1" applyFont="1" applyFill="1" applyBorder="1" applyAlignment="1">
      <alignment/>
    </xf>
    <xf numFmtId="4" fontId="3" fillId="36" borderId="37" xfId="0" applyNumberFormat="1" applyFont="1" applyFill="1" applyBorder="1" applyAlignment="1">
      <alignment/>
    </xf>
    <xf numFmtId="4" fontId="3" fillId="38" borderId="13" xfId="0" applyNumberFormat="1" applyFont="1" applyFill="1" applyBorder="1" applyAlignment="1">
      <alignment/>
    </xf>
    <xf numFmtId="4" fontId="3" fillId="13" borderId="13" xfId="0" applyNumberFormat="1" applyFont="1" applyFill="1" applyBorder="1" applyAlignment="1">
      <alignment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52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60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52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176" fontId="31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wrapTex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Alignment="1">
      <alignment wrapText="1"/>
    </xf>
    <xf numFmtId="3" fontId="33" fillId="0" borderId="0" xfId="0" applyNumberFormat="1" applyFont="1" applyAlignment="1">
      <alignment wrapText="1"/>
    </xf>
    <xf numFmtId="3" fontId="3" fillId="0" borderId="0" xfId="0" applyNumberFormat="1" applyFont="1" applyBorder="1" applyAlignment="1" quotePrefix="1">
      <alignment horizontal="left"/>
    </xf>
    <xf numFmtId="3" fontId="6" fillId="0" borderId="0" xfId="0" applyNumberFormat="1" applyFont="1" applyBorder="1" applyAlignment="1">
      <alignment/>
    </xf>
    <xf numFmtId="3" fontId="16" fillId="0" borderId="0" xfId="0" applyNumberFormat="1" applyFont="1" applyFill="1" applyBorder="1" applyAlignment="1" quotePrefix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4" fontId="75" fillId="39" borderId="17" xfId="0" applyNumberFormat="1" applyFont="1" applyFill="1" applyBorder="1" applyAlignment="1">
      <alignment horizontal="center" vertical="center" wrapText="1"/>
    </xf>
    <xf numFmtId="176" fontId="3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3" fontId="16" fillId="0" borderId="0" xfId="0" applyNumberFormat="1" applyFont="1" applyFill="1" applyBorder="1" applyAlignment="1" quotePrefix="1">
      <alignment horizontal="left"/>
    </xf>
    <xf numFmtId="3" fontId="3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 indent="1"/>
    </xf>
    <xf numFmtId="3" fontId="3" fillId="36" borderId="61" xfId="0" applyNumberFormat="1" applyFont="1" applyFill="1" applyBorder="1" applyAlignment="1">
      <alignment horizontal="center" vertical="center" wrapText="1"/>
    </xf>
    <xf numFmtId="3" fontId="34" fillId="36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wrapText="1"/>
    </xf>
    <xf numFmtId="3" fontId="31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76" fontId="76" fillId="0" borderId="0" xfId="0" applyNumberFormat="1" applyFont="1" applyAlignment="1">
      <alignment/>
    </xf>
    <xf numFmtId="4" fontId="3" fillId="33" borderId="33" xfId="0" applyNumberFormat="1" applyFont="1" applyFill="1" applyBorder="1" applyAlignment="1">
      <alignment horizontal="center"/>
    </xf>
    <xf numFmtId="176" fontId="33" fillId="0" borderId="15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 horizontal="center"/>
    </xf>
    <xf numFmtId="0" fontId="3" fillId="0" borderId="62" xfId="0" applyNumberFormat="1" applyFont="1" applyBorder="1" applyAlignment="1">
      <alignment horizontal="left"/>
    </xf>
    <xf numFmtId="4" fontId="3" fillId="33" borderId="33" xfId="0" applyNumberFormat="1" applyFont="1" applyFill="1" applyBorder="1" applyAlignment="1">
      <alignment horizontal="center" wrapText="1" shrinkToFit="1"/>
    </xf>
    <xf numFmtId="0" fontId="75" fillId="39" borderId="63" xfId="0" applyNumberFormat="1" applyFont="1" applyFill="1" applyBorder="1" applyAlignment="1" quotePrefix="1">
      <alignment horizontal="left" vertical="center" wrapText="1"/>
    </xf>
    <xf numFmtId="0" fontId="75" fillId="39" borderId="17" xfId="0" applyNumberFormat="1" applyFont="1" applyFill="1" applyBorder="1" applyAlignment="1">
      <alignment horizontal="center" vertical="center" wrapText="1"/>
    </xf>
    <xf numFmtId="0" fontId="75" fillId="39" borderId="63" xfId="0" applyNumberFormat="1" applyFont="1" applyFill="1" applyBorder="1" applyAlignment="1">
      <alignment horizontal="left"/>
    </xf>
    <xf numFmtId="3" fontId="77" fillId="39" borderId="17" xfId="0" applyNumberFormat="1" applyFont="1" applyFill="1" applyBorder="1" applyAlignment="1">
      <alignment horizontal="center"/>
    </xf>
    <xf numFmtId="165" fontId="33" fillId="0" borderId="15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165" fontId="3" fillId="33" borderId="36" xfId="0" applyNumberFormat="1" applyFont="1" applyFill="1" applyBorder="1" applyAlignment="1">
      <alignment/>
    </xf>
    <xf numFmtId="165" fontId="3" fillId="36" borderId="14" xfId="0" applyNumberFormat="1" applyFont="1" applyFill="1" applyBorder="1" applyAlignment="1">
      <alignment/>
    </xf>
    <xf numFmtId="165" fontId="3" fillId="36" borderId="17" xfId="0" applyNumberFormat="1" applyFont="1" applyFill="1" applyBorder="1" applyAlignment="1">
      <alignment/>
    </xf>
    <xf numFmtId="165" fontId="6" fillId="0" borderId="17" xfId="0" applyNumberFormat="1" applyFont="1" applyBorder="1" applyAlignment="1">
      <alignment/>
    </xf>
    <xf numFmtId="165" fontId="33" fillId="0" borderId="0" xfId="0" applyNumberFormat="1" applyFont="1" applyAlignment="1">
      <alignment/>
    </xf>
    <xf numFmtId="165" fontId="6" fillId="0" borderId="14" xfId="0" applyNumberFormat="1" applyFont="1" applyBorder="1" applyAlignment="1">
      <alignment/>
    </xf>
    <xf numFmtId="165" fontId="6" fillId="0" borderId="14" xfId="0" applyNumberFormat="1" applyFont="1" applyFill="1" applyBorder="1" applyAlignment="1">
      <alignment/>
    </xf>
    <xf numFmtId="165" fontId="33" fillId="0" borderId="0" xfId="0" applyNumberFormat="1" applyFont="1" applyFill="1" applyAlignment="1">
      <alignment/>
    </xf>
    <xf numFmtId="165" fontId="6" fillId="0" borderId="15" xfId="0" applyNumberFormat="1" applyFont="1" applyFill="1" applyBorder="1" applyAlignment="1">
      <alignment/>
    </xf>
    <xf numFmtId="165" fontId="3" fillId="36" borderId="15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165" fontId="6" fillId="0" borderId="17" xfId="0" applyNumberFormat="1" applyFont="1" applyFill="1" applyBorder="1" applyAlignment="1">
      <alignment/>
    </xf>
    <xf numFmtId="165" fontId="6" fillId="37" borderId="17" xfId="0" applyNumberFormat="1" applyFont="1" applyFill="1" applyBorder="1" applyAlignment="1">
      <alignment/>
    </xf>
    <xf numFmtId="165" fontId="3" fillId="36" borderId="14" xfId="0" applyNumberFormat="1" applyFont="1" applyFill="1" applyBorder="1" applyAlignment="1">
      <alignment wrapText="1"/>
    </xf>
    <xf numFmtId="165" fontId="6" fillId="0" borderId="15" xfId="0" applyNumberFormat="1" applyFont="1" applyBorder="1" applyAlignment="1">
      <alignment/>
    </xf>
    <xf numFmtId="165" fontId="6" fillId="0" borderId="15" xfId="0" applyNumberFormat="1" applyFont="1" applyBorder="1" applyAlignment="1">
      <alignment wrapText="1"/>
    </xf>
    <xf numFmtId="165" fontId="33" fillId="0" borderId="15" xfId="0" applyNumberFormat="1" applyFont="1" applyFill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 wrapText="1"/>
    </xf>
    <xf numFmtId="165" fontId="3" fillId="36" borderId="15" xfId="0" applyNumberFormat="1" applyFont="1" applyFill="1" applyBorder="1" applyAlignment="1">
      <alignment wrapText="1"/>
    </xf>
    <xf numFmtId="165" fontId="6" fillId="0" borderId="15" xfId="0" applyNumberFormat="1" applyFont="1" applyFill="1" applyBorder="1" applyAlignment="1">
      <alignment wrapText="1"/>
    </xf>
    <xf numFmtId="165" fontId="6" fillId="37" borderId="15" xfId="0" applyNumberFormat="1" applyFont="1" applyFill="1" applyBorder="1" applyAlignment="1">
      <alignment/>
    </xf>
    <xf numFmtId="165" fontId="6" fillId="0" borderId="33" xfId="0" applyNumberFormat="1" applyFont="1" applyBorder="1" applyAlignment="1">
      <alignment/>
    </xf>
    <xf numFmtId="165" fontId="77" fillId="39" borderId="17" xfId="0" applyNumberFormat="1" applyFont="1" applyFill="1" applyBorder="1" applyAlignment="1">
      <alignment/>
    </xf>
    <xf numFmtId="165" fontId="3" fillId="34" borderId="15" xfId="0" applyNumberFormat="1" applyFont="1" applyFill="1" applyBorder="1" applyAlignment="1">
      <alignment/>
    </xf>
    <xf numFmtId="165" fontId="3" fillId="38" borderId="15" xfId="0" applyNumberFormat="1" applyFont="1" applyFill="1" applyBorder="1" applyAlignment="1">
      <alignment/>
    </xf>
    <xf numFmtId="165" fontId="3" fillId="13" borderId="15" xfId="0" applyNumberFormat="1" applyFont="1" applyFill="1" applyBorder="1" applyAlignment="1">
      <alignment/>
    </xf>
    <xf numFmtId="165" fontId="6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57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1" fillId="7" borderId="51" xfId="0" applyNumberFormat="1" applyFont="1" applyFill="1" applyBorder="1" applyAlignment="1">
      <alignment/>
    </xf>
    <xf numFmtId="4" fontId="1" fillId="7" borderId="13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4" fontId="1" fillId="0" borderId="15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4" fontId="0" fillId="0" borderId="64" xfId="0" applyNumberFormat="1" applyFont="1" applyBorder="1" applyAlignment="1">
      <alignment vertical="center" wrapText="1"/>
    </xf>
    <xf numFmtId="4" fontId="1" fillId="7" borderId="15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8" fillId="33" borderId="34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 wrapText="1"/>
    </xf>
    <xf numFmtId="176" fontId="0" fillId="37" borderId="0" xfId="0" applyNumberFormat="1" applyFill="1" applyBorder="1" applyAlignment="1">
      <alignment/>
    </xf>
    <xf numFmtId="0" fontId="1" fillId="37" borderId="0" xfId="0" applyFont="1" applyFill="1" applyBorder="1" applyAlignment="1">
      <alignment vertical="center" wrapText="1"/>
    </xf>
    <xf numFmtId="3" fontId="8" fillId="37" borderId="0" xfId="0" applyNumberFormat="1" applyFont="1" applyFill="1" applyBorder="1" applyAlignment="1">
      <alignment horizontal="center" vertical="center" wrapText="1"/>
    </xf>
    <xf numFmtId="3" fontId="8" fillId="37" borderId="0" xfId="0" applyNumberFormat="1" applyFont="1" applyFill="1" applyBorder="1" applyAlignment="1" quotePrefix="1">
      <alignment horizontal="center" vertical="center" wrapText="1"/>
    </xf>
    <xf numFmtId="3" fontId="30" fillId="37" borderId="0" xfId="0" applyNumberFormat="1" applyFont="1" applyFill="1" applyBorder="1" applyAlignment="1">
      <alignment horizontal="center" vertical="center" wrapText="1"/>
    </xf>
    <xf numFmtId="3" fontId="3" fillId="37" borderId="0" xfId="0" applyNumberFormat="1" applyFont="1" applyFill="1" applyBorder="1" applyAlignment="1">
      <alignment horizontal="center" vertical="center"/>
    </xf>
    <xf numFmtId="3" fontId="3" fillId="37" borderId="0" xfId="0" applyNumberFormat="1" applyFont="1" applyFill="1" applyBorder="1" applyAlignment="1">
      <alignment horizontal="center" vertical="center" wrapText="1"/>
    </xf>
    <xf numFmtId="3" fontId="3" fillId="37" borderId="0" xfId="0" applyNumberFormat="1" applyFont="1" applyFill="1" applyBorder="1" applyAlignment="1" quotePrefix="1">
      <alignment horizontal="center" vertical="center" wrapText="1"/>
    </xf>
    <xf numFmtId="3" fontId="10" fillId="37" borderId="0" xfId="0" applyNumberFormat="1" applyFont="1" applyFill="1" applyBorder="1" applyAlignment="1">
      <alignment/>
    </xf>
    <xf numFmtId="0" fontId="1" fillId="37" borderId="0" xfId="0" applyFont="1" applyFill="1" applyBorder="1" applyAlignment="1">
      <alignment horizontal="center" vertical="center" wrapText="1"/>
    </xf>
    <xf numFmtId="176" fontId="0" fillId="37" borderId="0" xfId="0" applyNumberFormat="1" applyFill="1" applyBorder="1" applyAlignment="1">
      <alignment wrapText="1"/>
    </xf>
    <xf numFmtId="0" fontId="3" fillId="37" borderId="58" xfId="0" applyNumberFormat="1" applyFont="1" applyFill="1" applyBorder="1" applyAlignment="1" quotePrefix="1">
      <alignment horizontal="left" vertical="center" wrapText="1"/>
    </xf>
    <xf numFmtId="0" fontId="0" fillId="0" borderId="15" xfId="0" applyFont="1" applyBorder="1" applyAlignment="1">
      <alignment horizontal="left"/>
    </xf>
    <xf numFmtId="0" fontId="0" fillId="0" borderId="6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78" fillId="37" borderId="0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1" fillId="0" borderId="51" xfId="0" applyFont="1" applyBorder="1" applyAlignment="1">
      <alignment horizontal="center" vertical="center"/>
    </xf>
    <xf numFmtId="0" fontId="1" fillId="0" borderId="6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6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1" fillId="7" borderId="65" xfId="0" applyFont="1" applyFill="1" applyBorder="1" applyAlignment="1">
      <alignment horizontal="center"/>
    </xf>
    <xf numFmtId="0" fontId="1" fillId="7" borderId="66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0" borderId="6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7" borderId="67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4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7" borderId="35" xfId="0" applyFont="1" applyFill="1" applyBorder="1" applyAlignment="1">
      <alignment horizontal="center"/>
    </xf>
    <xf numFmtId="0" fontId="1" fillId="7" borderId="68" xfId="0" applyFont="1" applyFill="1" applyBorder="1" applyAlignment="1">
      <alignment horizontal="center"/>
    </xf>
    <xf numFmtId="0" fontId="1" fillId="7" borderId="69" xfId="0" applyFont="1" applyFill="1" applyBorder="1" applyAlignment="1">
      <alignment horizontal="center"/>
    </xf>
    <xf numFmtId="0" fontId="10" fillId="37" borderId="60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left"/>
    </xf>
    <xf numFmtId="0" fontId="10" fillId="37" borderId="34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9" fillId="0" borderId="6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3" fontId="79" fillId="37" borderId="0" xfId="0" applyNumberFormat="1" applyFont="1" applyFill="1" applyBorder="1" applyAlignment="1">
      <alignment horizontal="center" wrapText="1"/>
    </xf>
    <xf numFmtId="0" fontId="15" fillId="33" borderId="50" xfId="0" applyNumberFormat="1" applyFont="1" applyFill="1" applyBorder="1" applyAlignment="1">
      <alignment horizontal="center"/>
    </xf>
    <xf numFmtId="0" fontId="15" fillId="33" borderId="41" xfId="0" applyNumberFormat="1" applyFont="1" applyFill="1" applyBorder="1" applyAlignment="1">
      <alignment horizontal="center"/>
    </xf>
    <xf numFmtId="0" fontId="15" fillId="33" borderId="19" xfId="0" applyNumberFormat="1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3" fontId="20" fillId="0" borderId="2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2" fillId="0" borderId="7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80" fillId="37" borderId="0" xfId="0" applyNumberFormat="1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37" borderId="71" xfId="0" applyNumberFormat="1" applyFont="1" applyFill="1" applyBorder="1" applyAlignment="1" quotePrefix="1">
      <alignment horizontal="left" vertical="center" wrapText="1"/>
    </xf>
    <xf numFmtId="0" fontId="3" fillId="37" borderId="58" xfId="0" applyNumberFormat="1" applyFont="1" applyFill="1" applyBorder="1" applyAlignment="1" quotePrefix="1">
      <alignment horizontal="left" vertical="center" wrapText="1"/>
    </xf>
    <xf numFmtId="0" fontId="3" fillId="0" borderId="50" xfId="0" applyNumberFormat="1" applyFont="1" applyBorder="1" applyAlignment="1">
      <alignment horizontal="left"/>
    </xf>
    <xf numFmtId="0" fontId="3" fillId="0" borderId="59" xfId="0" applyNumberFormat="1" applyFont="1" applyBorder="1" applyAlignment="1">
      <alignment horizontal="left"/>
    </xf>
    <xf numFmtId="4" fontId="1" fillId="33" borderId="72" xfId="0" applyNumberFormat="1" applyFont="1" applyFill="1" applyBorder="1" applyAlignment="1">
      <alignment horizontal="center"/>
    </xf>
    <xf numFmtId="4" fontId="1" fillId="33" borderId="41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0" fontId="19" fillId="0" borderId="0" xfId="0" applyFont="1" applyAlignment="1" quotePrefix="1">
      <alignment horizontal="left" wrapText="1"/>
    </xf>
    <xf numFmtId="176" fontId="76" fillId="0" borderId="0" xfId="0" applyNumberFormat="1" applyFont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4" fontId="8" fillId="33" borderId="49" xfId="0" applyNumberFormat="1" applyFont="1" applyFill="1" applyBorder="1" applyAlignment="1">
      <alignment horizontal="center" vertical="center"/>
    </xf>
    <xf numFmtId="4" fontId="8" fillId="33" borderId="74" xfId="0" applyNumberFormat="1" applyFont="1" applyFill="1" applyBorder="1" applyAlignment="1">
      <alignment horizontal="center" vertical="center"/>
    </xf>
    <xf numFmtId="0" fontId="26" fillId="0" borderId="0" xfId="0" applyFont="1" applyAlignment="1" quotePrefix="1">
      <alignment wrapText="1"/>
    </xf>
    <xf numFmtId="0" fontId="26" fillId="0" borderId="0" xfId="0" applyFont="1" applyAlignment="1">
      <alignment wrapText="1"/>
    </xf>
    <xf numFmtId="3" fontId="0" fillId="37" borderId="0" xfId="0" applyNumberFormat="1" applyFont="1" applyFill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8" fillId="37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3" fillId="0" borderId="49" xfId="0" applyFont="1" applyBorder="1" applyAlignment="1">
      <alignment horizontal="left"/>
    </xf>
    <xf numFmtId="0" fontId="8" fillId="33" borderId="5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Obično_List7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25241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>
      <xdr:nvSpPr>
        <xdr:cNvPr id="2" name="Line 2"/>
        <xdr:cNvSpPr>
          <a:spLocks/>
        </xdr:cNvSpPr>
      </xdr:nvSpPr>
      <xdr:spPr>
        <a:xfrm>
          <a:off x="0" y="523875"/>
          <a:ext cx="201930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1085850</xdr:colOff>
      <xdr:row>4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457200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AD%20BELI%20MANASTIR\IZVR&#352;ENJE%20PRORA&#268;UNA-%20IZVJE&#352;&#262;A\2021\12.21\IZVJE&#352;&#262;E%20O%20IZVR&#352;ENJU%20PRORA&#268;UNA%201.1.2021.-31.12.2021.-%20PO%20RIZNIC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ješće rashodi- GRAD"/>
      <sheetName val=" izvješće prihodi-GRAD"/>
      <sheetName val="OPĆI DIO-EKONOMSKA KLASIF."/>
      <sheetName val="POSEBNI DIO-UKUPNO "/>
      <sheetName val="OPĆI DIO-PO IZVORIMA"/>
      <sheetName val="OPĆI DIO"/>
    </sheetNames>
    <sheetDataSet>
      <sheetData sheetId="4">
        <row r="41">
          <cell r="K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zoomScalePageLayoutView="0" workbookViewId="0" topLeftCell="A1">
      <selection activeCell="B2" sqref="B2:J35"/>
    </sheetView>
  </sheetViews>
  <sheetFormatPr defaultColWidth="9.140625" defaultRowHeight="12.75"/>
  <cols>
    <col min="8" max="8" width="14.140625" style="0" customWidth="1"/>
    <col min="9" max="9" width="17.00390625" style="0" customWidth="1"/>
    <col min="10" max="10" width="21.140625" style="0" customWidth="1"/>
    <col min="12" max="14" width="14.00390625" style="390" bestFit="1" customWidth="1"/>
  </cols>
  <sheetData>
    <row r="2" spans="2:10" ht="12.75">
      <c r="B2" s="412" t="s">
        <v>236</v>
      </c>
      <c r="C2" s="412"/>
      <c r="D2" s="412"/>
      <c r="E2" s="412"/>
      <c r="F2" s="412"/>
      <c r="G2" s="412"/>
      <c r="H2" s="412"/>
      <c r="I2" s="412"/>
      <c r="J2" s="412"/>
    </row>
    <row r="3" spans="2:10" ht="12.75">
      <c r="B3" s="412"/>
      <c r="C3" s="412"/>
      <c r="D3" s="412"/>
      <c r="E3" s="412"/>
      <c r="F3" s="412"/>
      <c r="G3" s="412"/>
      <c r="H3" s="412"/>
      <c r="I3" s="412"/>
      <c r="J3" s="412"/>
    </row>
    <row r="4" spans="2:10" ht="12.75">
      <c r="B4" s="412"/>
      <c r="C4" s="412"/>
      <c r="D4" s="412"/>
      <c r="E4" s="412"/>
      <c r="F4" s="412"/>
      <c r="G4" s="412"/>
      <c r="H4" s="412"/>
      <c r="I4" s="412"/>
      <c r="J4" s="412"/>
    </row>
    <row r="5" spans="5:8" ht="18">
      <c r="E5" s="413" t="s">
        <v>114</v>
      </c>
      <c r="F5" s="413"/>
      <c r="G5" s="413"/>
      <c r="H5" s="413"/>
    </row>
    <row r="8" spans="12:14" ht="15">
      <c r="L8" s="411"/>
      <c r="M8" s="411"/>
      <c r="N8" s="411"/>
    </row>
    <row r="9" spans="2:14" ht="25.5">
      <c r="B9" s="414"/>
      <c r="C9" s="414"/>
      <c r="D9" s="414"/>
      <c r="E9" s="414"/>
      <c r="F9" s="414"/>
      <c r="G9" s="414"/>
      <c r="H9" s="154" t="s">
        <v>237</v>
      </c>
      <c r="I9" s="154" t="s">
        <v>219</v>
      </c>
      <c r="J9" s="154" t="s">
        <v>238</v>
      </c>
      <c r="L9" s="391"/>
      <c r="M9" s="391"/>
      <c r="N9" s="391"/>
    </row>
    <row r="10" spans="2:14" ht="12.75">
      <c r="B10" s="410" t="s">
        <v>115</v>
      </c>
      <c r="C10" s="410"/>
      <c r="D10" s="410"/>
      <c r="E10" s="410"/>
      <c r="F10" s="410"/>
      <c r="G10" s="410"/>
      <c r="H10" s="367">
        <f>SUM(H11:H12)</f>
        <v>765320</v>
      </c>
      <c r="I10" s="367">
        <f>SUM(I11:I12)</f>
        <v>838637</v>
      </c>
      <c r="J10" s="367">
        <f>SUM(J11:J12)</f>
        <v>853368</v>
      </c>
      <c r="L10" s="392"/>
      <c r="M10" s="392"/>
      <c r="N10" s="392"/>
    </row>
    <row r="11" spans="1:14" ht="12.75">
      <c r="A11">
        <v>6</v>
      </c>
      <c r="B11" s="404" t="s">
        <v>116</v>
      </c>
      <c r="C11" s="404"/>
      <c r="D11" s="404"/>
      <c r="E11" s="404"/>
      <c r="F11" s="404"/>
      <c r="G11" s="404"/>
      <c r="H11" s="369">
        <f>'JLP(R)FP-Ril 4.razina '!B16-'JLP(R)FP-Ril 4.razina '!B15</f>
        <v>765320</v>
      </c>
      <c r="I11" s="369">
        <f>'JLP(R)FP-Ril 4.razina '!C16</f>
        <v>838637</v>
      </c>
      <c r="J11" s="369">
        <f>'JLP(R)FP-Ril 4.razina '!D16</f>
        <v>853368</v>
      </c>
      <c r="L11" s="392"/>
      <c r="M11" s="392"/>
      <c r="N11" s="392"/>
    </row>
    <row r="12" spans="2:14" ht="12.75">
      <c r="B12" s="404" t="s">
        <v>117</v>
      </c>
      <c r="C12" s="404"/>
      <c r="D12" s="404"/>
      <c r="E12" s="404"/>
      <c r="F12" s="404"/>
      <c r="G12" s="404"/>
      <c r="H12" s="369">
        <v>0</v>
      </c>
      <c r="I12" s="369">
        <v>0</v>
      </c>
      <c r="J12" s="369">
        <v>0</v>
      </c>
      <c r="L12" s="392"/>
      <c r="M12" s="392"/>
      <c r="N12" s="392"/>
    </row>
    <row r="13" spans="2:14" ht="12.75">
      <c r="B13" s="410" t="s">
        <v>118</v>
      </c>
      <c r="C13" s="410"/>
      <c r="D13" s="410"/>
      <c r="E13" s="410"/>
      <c r="F13" s="410"/>
      <c r="G13" s="410"/>
      <c r="H13" s="367">
        <f>SUM(H14:H15)</f>
        <v>805136</v>
      </c>
      <c r="I13" s="367">
        <f>SUM(I14:I15)</f>
        <v>838637</v>
      </c>
      <c r="J13" s="367">
        <f>SUM(J14:J15)</f>
        <v>853368</v>
      </c>
      <c r="L13" s="392"/>
      <c r="M13" s="392"/>
      <c r="N13" s="392"/>
    </row>
    <row r="14" spans="1:14" ht="12.75">
      <c r="A14">
        <v>3</v>
      </c>
      <c r="B14" s="404" t="s">
        <v>119</v>
      </c>
      <c r="C14" s="404"/>
      <c r="D14" s="404"/>
      <c r="E14" s="404"/>
      <c r="F14" s="404"/>
      <c r="G14" s="404"/>
      <c r="H14" s="369">
        <f>'JLP(R)FP-Ril 4.razina '!C34</f>
        <v>763780</v>
      </c>
      <c r="I14" s="369">
        <f>'JLP(R)FP-Ril 4.razina '!M34</f>
        <v>817188</v>
      </c>
      <c r="J14" s="369">
        <f>'JLP(R)FP-Ril 4.razina '!O34</f>
        <v>831787</v>
      </c>
      <c r="L14" s="392"/>
      <c r="M14" s="392"/>
      <c r="N14" s="392"/>
    </row>
    <row r="15" spans="1:14" ht="12.75">
      <c r="A15">
        <v>4</v>
      </c>
      <c r="B15" s="404" t="s">
        <v>120</v>
      </c>
      <c r="C15" s="404"/>
      <c r="D15" s="404"/>
      <c r="E15" s="404"/>
      <c r="F15" s="404"/>
      <c r="G15" s="404"/>
      <c r="H15" s="369">
        <f>'JLP(R)FP-Ril 4.razina '!C78</f>
        <v>41356</v>
      </c>
      <c r="I15" s="369">
        <f>'JLP(R)FP-Ril 4.razina '!M78</f>
        <v>21449</v>
      </c>
      <c r="J15" s="369">
        <f>'JLP(R)FP-Ril 4.razina '!O78</f>
        <v>21581</v>
      </c>
      <c r="K15" s="93"/>
      <c r="L15" s="392"/>
      <c r="M15" s="392"/>
      <c r="N15" s="392"/>
    </row>
    <row r="16" spans="2:14" ht="12.75">
      <c r="B16" s="404" t="s">
        <v>121</v>
      </c>
      <c r="C16" s="404"/>
      <c r="D16" s="404"/>
      <c r="E16" s="404"/>
      <c r="F16" s="404"/>
      <c r="G16" s="404"/>
      <c r="H16" s="369">
        <f>H10-H13</f>
        <v>-39816</v>
      </c>
      <c r="I16" s="369">
        <v>0</v>
      </c>
      <c r="J16" s="369">
        <v>0</v>
      </c>
      <c r="L16" s="392"/>
      <c r="M16" s="392"/>
      <c r="N16" s="392"/>
    </row>
    <row r="17" spans="2:14" ht="12.75">
      <c r="B17" s="408"/>
      <c r="C17" s="408"/>
      <c r="D17" s="408"/>
      <c r="E17" s="408"/>
      <c r="F17" s="408"/>
      <c r="G17" s="408"/>
      <c r="L17" s="392"/>
      <c r="M17" s="392"/>
      <c r="N17" s="392"/>
    </row>
    <row r="18" spans="2:14" ht="25.5">
      <c r="B18" s="409"/>
      <c r="C18" s="409"/>
      <c r="D18" s="409"/>
      <c r="E18" s="409"/>
      <c r="F18" s="409"/>
      <c r="G18" s="409"/>
      <c r="H18" s="154" t="s">
        <v>237</v>
      </c>
      <c r="I18" s="154" t="s">
        <v>219</v>
      </c>
      <c r="J18" s="154" t="s">
        <v>238</v>
      </c>
      <c r="L18" s="392"/>
      <c r="M18" s="392"/>
      <c r="N18" s="392"/>
    </row>
    <row r="19" spans="2:14" ht="12.75">
      <c r="B19" s="404" t="s">
        <v>142</v>
      </c>
      <c r="C19" s="404"/>
      <c r="D19" s="404"/>
      <c r="E19" s="404"/>
      <c r="F19" s="404"/>
      <c r="G19" s="404"/>
      <c r="H19" s="191">
        <v>19908.42</v>
      </c>
      <c r="I19" s="191">
        <v>0</v>
      </c>
      <c r="J19" s="191">
        <v>0</v>
      </c>
      <c r="L19" s="392"/>
      <c r="M19" s="392"/>
      <c r="N19" s="392"/>
    </row>
    <row r="20" spans="2:14" ht="29.25" customHeight="1">
      <c r="B20" s="405" t="s">
        <v>245</v>
      </c>
      <c r="C20" s="406"/>
      <c r="D20" s="406"/>
      <c r="E20" s="406"/>
      <c r="F20" s="406"/>
      <c r="G20" s="407"/>
      <c r="H20" s="369">
        <v>39816.84</v>
      </c>
      <c r="I20" s="369">
        <v>0</v>
      </c>
      <c r="J20" s="369">
        <v>0</v>
      </c>
      <c r="L20" s="392"/>
      <c r="M20" s="392"/>
      <c r="N20" s="392"/>
    </row>
    <row r="21" spans="2:14" ht="12.75">
      <c r="B21" s="408"/>
      <c r="C21" s="408"/>
      <c r="D21" s="408"/>
      <c r="E21" s="408"/>
      <c r="F21" s="408"/>
      <c r="G21" s="408"/>
      <c r="L21" s="392"/>
      <c r="M21" s="392"/>
      <c r="N21" s="392"/>
    </row>
    <row r="22" spans="2:14" ht="25.5">
      <c r="B22" s="409"/>
      <c r="C22" s="409"/>
      <c r="D22" s="409"/>
      <c r="E22" s="409"/>
      <c r="F22" s="409"/>
      <c r="G22" s="409"/>
      <c r="H22" s="154" t="s">
        <v>237</v>
      </c>
      <c r="I22" s="154" t="s">
        <v>219</v>
      </c>
      <c r="J22" s="154" t="s">
        <v>238</v>
      </c>
      <c r="L22" s="392"/>
      <c r="M22" s="392"/>
      <c r="N22" s="392"/>
    </row>
    <row r="23" spans="2:14" ht="12.75">
      <c r="B23" s="404" t="s">
        <v>122</v>
      </c>
      <c r="C23" s="404"/>
      <c r="D23" s="404"/>
      <c r="E23" s="404"/>
      <c r="F23" s="404"/>
      <c r="G23" s="404"/>
      <c r="H23" s="155">
        <v>0</v>
      </c>
      <c r="I23" s="155">
        <v>0</v>
      </c>
      <c r="J23" s="155">
        <v>0</v>
      </c>
      <c r="L23" s="392"/>
      <c r="M23" s="392"/>
      <c r="N23" s="392"/>
    </row>
    <row r="24" spans="2:14" ht="12.75">
      <c r="B24" s="404" t="s">
        <v>123</v>
      </c>
      <c r="C24" s="404"/>
      <c r="D24" s="404"/>
      <c r="E24" s="404"/>
      <c r="F24" s="404"/>
      <c r="G24" s="404"/>
      <c r="H24" s="155">
        <v>0</v>
      </c>
      <c r="I24" s="155">
        <v>0</v>
      </c>
      <c r="J24" s="155">
        <v>0</v>
      </c>
      <c r="L24" s="392"/>
      <c r="M24" s="392"/>
      <c r="N24" s="392"/>
    </row>
    <row r="25" spans="2:14" ht="12.75">
      <c r="B25" s="404" t="s">
        <v>124</v>
      </c>
      <c r="C25" s="404"/>
      <c r="D25" s="404"/>
      <c r="E25" s="404"/>
      <c r="F25" s="404"/>
      <c r="G25" s="404"/>
      <c r="H25" s="155"/>
      <c r="I25" s="155"/>
      <c r="J25" s="155"/>
      <c r="L25" s="392"/>
      <c r="M25" s="392"/>
      <c r="N25" s="392"/>
    </row>
    <row r="26" spans="2:14" ht="12.75">
      <c r="B26" s="409"/>
      <c r="C26" s="409"/>
      <c r="D26" s="409"/>
      <c r="E26" s="409"/>
      <c r="F26" s="409"/>
      <c r="G26" s="409"/>
      <c r="H26" s="155"/>
      <c r="I26" s="155"/>
      <c r="J26" s="155"/>
      <c r="L26" s="392"/>
      <c r="M26" s="392"/>
      <c r="N26" s="392"/>
    </row>
    <row r="27" spans="2:14" ht="12.75">
      <c r="B27" s="404" t="s">
        <v>125</v>
      </c>
      <c r="C27" s="404"/>
      <c r="D27" s="404"/>
      <c r="E27" s="404"/>
      <c r="F27" s="404"/>
      <c r="G27" s="404"/>
      <c r="H27" s="155">
        <f>SUM(H23:H24)</f>
        <v>0</v>
      </c>
      <c r="I27" s="155">
        <f>SUM(I23:I24)</f>
        <v>0</v>
      </c>
      <c r="J27" s="155">
        <f>SUM(J23:J24)</f>
        <v>0</v>
      </c>
      <c r="L27" s="392"/>
      <c r="M27" s="392"/>
      <c r="N27" s="392"/>
    </row>
  </sheetData>
  <sheetProtection/>
  <mergeCells count="22">
    <mergeCell ref="L8:N8"/>
    <mergeCell ref="B2:J4"/>
    <mergeCell ref="E5:H5"/>
    <mergeCell ref="B9:G9"/>
    <mergeCell ref="B10:G10"/>
    <mergeCell ref="B11:G11"/>
    <mergeCell ref="B12:G12"/>
    <mergeCell ref="B19:G19"/>
    <mergeCell ref="B15:G15"/>
    <mergeCell ref="B14:G14"/>
    <mergeCell ref="B18:G18"/>
    <mergeCell ref="B16:G16"/>
    <mergeCell ref="B13:G13"/>
    <mergeCell ref="B17:G17"/>
    <mergeCell ref="B27:G27"/>
    <mergeCell ref="B20:G20"/>
    <mergeCell ref="B21:G21"/>
    <mergeCell ref="B22:G22"/>
    <mergeCell ref="B23:G23"/>
    <mergeCell ref="B26:G26"/>
    <mergeCell ref="B24:G24"/>
    <mergeCell ref="B25:G25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6"/>
  <sheetViews>
    <sheetView zoomScalePageLayoutView="0" workbookViewId="0" topLeftCell="A205">
      <selection activeCell="B2" sqref="B2:K237"/>
    </sheetView>
  </sheetViews>
  <sheetFormatPr defaultColWidth="9.140625" defaultRowHeight="12.75"/>
  <cols>
    <col min="2" max="2" width="10.421875" style="0" customWidth="1"/>
    <col min="8" max="8" width="26.57421875" style="0" customWidth="1"/>
    <col min="9" max="9" width="14.140625" style="0" customWidth="1"/>
    <col min="10" max="10" width="17.00390625" style="0" customWidth="1"/>
    <col min="11" max="11" width="15.57421875" style="0" customWidth="1"/>
    <col min="13" max="15" width="14.00390625" style="0" bestFit="1" customWidth="1"/>
  </cols>
  <sheetData>
    <row r="2" spans="3:11" ht="12.75">
      <c r="C2" s="412" t="s">
        <v>148</v>
      </c>
      <c r="D2" s="412"/>
      <c r="E2" s="412"/>
      <c r="F2" s="412"/>
      <c r="G2" s="412"/>
      <c r="H2" s="412"/>
      <c r="I2" s="412"/>
      <c r="J2" s="412"/>
      <c r="K2" s="412"/>
    </row>
    <row r="3" spans="3:11" ht="12.75">
      <c r="C3" s="412"/>
      <c r="D3" s="412"/>
      <c r="E3" s="412"/>
      <c r="F3" s="412"/>
      <c r="G3" s="412"/>
      <c r="H3" s="412"/>
      <c r="I3" s="412"/>
      <c r="J3" s="412"/>
      <c r="K3" s="412"/>
    </row>
    <row r="4" spans="3:11" ht="12.75">
      <c r="C4" s="412"/>
      <c r="D4" s="412"/>
      <c r="E4" s="412"/>
      <c r="F4" s="412"/>
      <c r="G4" s="412"/>
      <c r="H4" s="412"/>
      <c r="I4" s="412"/>
      <c r="J4" s="412"/>
      <c r="K4" s="412"/>
    </row>
    <row r="5" spans="6:9" ht="18">
      <c r="F5" s="413"/>
      <c r="G5" s="413"/>
      <c r="H5" s="413"/>
      <c r="I5" s="413"/>
    </row>
    <row r="8" spans="2:15" ht="15.75" thickBot="1">
      <c r="B8" s="442" t="s">
        <v>152</v>
      </c>
      <c r="C8" s="442"/>
      <c r="D8" s="442"/>
      <c r="E8" s="442"/>
      <c r="M8" s="411"/>
      <c r="N8" s="411"/>
      <c r="O8" s="411"/>
    </row>
    <row r="9" spans="2:15" ht="38.25">
      <c r="B9" s="212" t="s">
        <v>144</v>
      </c>
      <c r="C9" s="419" t="s">
        <v>0</v>
      </c>
      <c r="D9" s="419"/>
      <c r="E9" s="419"/>
      <c r="F9" s="419"/>
      <c r="G9" s="419"/>
      <c r="H9" s="419"/>
      <c r="I9" s="213" t="s">
        <v>146</v>
      </c>
      <c r="J9" s="213" t="s">
        <v>217</v>
      </c>
      <c r="K9" s="214" t="s">
        <v>239</v>
      </c>
      <c r="M9" s="393"/>
      <c r="N9" s="393"/>
      <c r="O9" s="393"/>
    </row>
    <row r="10" spans="2:15" ht="12.75">
      <c r="B10" s="215">
        <v>67</v>
      </c>
      <c r="C10" s="410" t="s">
        <v>147</v>
      </c>
      <c r="D10" s="410"/>
      <c r="E10" s="410"/>
      <c r="F10" s="410"/>
      <c r="G10" s="410"/>
      <c r="H10" s="410"/>
      <c r="I10" s="367">
        <f>SUM(I11:I12)</f>
        <v>54682</v>
      </c>
      <c r="J10" s="367">
        <f>SUM(J11:J12)</f>
        <v>61636</v>
      </c>
      <c r="K10" s="368">
        <f>SUM(K11:K12)</f>
        <v>63097</v>
      </c>
      <c r="M10" s="302"/>
      <c r="N10" s="302"/>
      <c r="O10" s="302"/>
    </row>
    <row r="11" spans="2:15" ht="12.75">
      <c r="B11" s="239">
        <v>6711</v>
      </c>
      <c r="C11" s="404" t="s">
        <v>149</v>
      </c>
      <c r="D11" s="404"/>
      <c r="E11" s="404"/>
      <c r="F11" s="404"/>
      <c r="G11" s="404"/>
      <c r="H11" s="404"/>
      <c r="I11" s="369">
        <f>'JLP(R)FP-Ril 4.razina '!E34</f>
        <v>50435</v>
      </c>
      <c r="J11" s="369">
        <f>'JLP(R)FP-Ril 4.razina '!N34</f>
        <v>57389</v>
      </c>
      <c r="K11" s="370">
        <f>'JLP(R)FP-Ril 4.razina '!P34</f>
        <v>58717</v>
      </c>
      <c r="M11" s="302"/>
      <c r="N11" s="302"/>
      <c r="O11" s="302"/>
    </row>
    <row r="12" spans="2:15" ht="12.75">
      <c r="B12" s="239">
        <v>6712</v>
      </c>
      <c r="C12" s="404" t="s">
        <v>150</v>
      </c>
      <c r="D12" s="404"/>
      <c r="E12" s="404"/>
      <c r="F12" s="404"/>
      <c r="G12" s="404"/>
      <c r="H12" s="404"/>
      <c r="I12" s="369">
        <f>'JLP(R)FP-Ril 4.razina '!E78</f>
        <v>4247</v>
      </c>
      <c r="J12" s="369">
        <f>'JLP(R)FP-Ril 4.razina '!N79</f>
        <v>4247</v>
      </c>
      <c r="K12" s="370">
        <f>'JLP(R)FP-Ril 4.razina '!P78</f>
        <v>4380</v>
      </c>
      <c r="M12" s="302"/>
      <c r="N12" s="302"/>
      <c r="O12" s="302"/>
    </row>
    <row r="13" spans="2:15" ht="13.5" thickBot="1">
      <c r="B13" s="216"/>
      <c r="C13" s="415" t="s">
        <v>151</v>
      </c>
      <c r="D13" s="415"/>
      <c r="E13" s="415"/>
      <c r="F13" s="415"/>
      <c r="G13" s="415"/>
      <c r="H13" s="415"/>
      <c r="I13" s="262">
        <f>I10</f>
        <v>54682</v>
      </c>
      <c r="J13" s="262">
        <f>J10</f>
        <v>61636</v>
      </c>
      <c r="K13" s="262">
        <f>K10</f>
        <v>63097</v>
      </c>
      <c r="M13" s="302"/>
      <c r="N13" s="302"/>
      <c r="O13" s="302"/>
    </row>
    <row r="14" spans="2:15" ht="12.75">
      <c r="B14" s="210"/>
      <c r="C14" s="211"/>
      <c r="D14" s="211"/>
      <c r="E14" s="211"/>
      <c r="F14" s="211"/>
      <c r="G14" s="211"/>
      <c r="H14" s="211"/>
      <c r="I14" s="46"/>
      <c r="J14" s="46"/>
      <c r="K14" s="46"/>
      <c r="M14" s="302"/>
      <c r="N14" s="302"/>
      <c r="O14" s="302"/>
    </row>
    <row r="15" spans="2:15" ht="12.75">
      <c r="B15" s="210"/>
      <c r="C15" s="211"/>
      <c r="D15" s="211"/>
      <c r="E15" s="211"/>
      <c r="F15" s="211"/>
      <c r="G15" s="211"/>
      <c r="H15" s="211"/>
      <c r="I15" s="46"/>
      <c r="J15" s="46"/>
      <c r="K15" s="46"/>
      <c r="M15" s="302"/>
      <c r="N15" s="302"/>
      <c r="O15" s="302"/>
    </row>
    <row r="16" spans="2:15" ht="13.5" thickBot="1">
      <c r="B16" s="240" t="s">
        <v>240</v>
      </c>
      <c r="C16" s="240"/>
      <c r="D16" s="240"/>
      <c r="E16" s="240"/>
      <c r="M16" s="302"/>
      <c r="N16" s="302"/>
      <c r="O16" s="302"/>
    </row>
    <row r="17" spans="2:15" ht="38.25">
      <c r="B17" s="212" t="s">
        <v>144</v>
      </c>
      <c r="C17" s="419" t="s">
        <v>0</v>
      </c>
      <c r="D17" s="419"/>
      <c r="E17" s="419"/>
      <c r="F17" s="419"/>
      <c r="G17" s="419"/>
      <c r="H17" s="419"/>
      <c r="I17" s="213" t="s">
        <v>146</v>
      </c>
      <c r="J17" s="213" t="s">
        <v>217</v>
      </c>
      <c r="K17" s="214" t="s">
        <v>239</v>
      </c>
      <c r="M17" s="302"/>
      <c r="N17" s="302"/>
      <c r="O17" s="302"/>
    </row>
    <row r="18" spans="2:15" ht="15.75">
      <c r="B18" s="258">
        <v>641</v>
      </c>
      <c r="C18" s="450" t="s">
        <v>70</v>
      </c>
      <c r="D18" s="450"/>
      <c r="E18" s="450"/>
      <c r="F18" s="450"/>
      <c r="G18" s="450"/>
      <c r="H18" s="450"/>
      <c r="I18" s="261">
        <f>SUM(I19:I20)</f>
        <v>40</v>
      </c>
      <c r="J18" s="261">
        <f>SUM(J19:J20)</f>
        <v>40</v>
      </c>
      <c r="K18" s="261">
        <f>SUM(K19:K20)</f>
        <v>40</v>
      </c>
      <c r="M18" s="302"/>
      <c r="N18" s="302"/>
      <c r="O18" s="302"/>
    </row>
    <row r="19" spans="2:15" ht="15.75">
      <c r="B19" s="259">
        <v>6413</v>
      </c>
      <c r="C19" s="451" t="s">
        <v>241</v>
      </c>
      <c r="D19" s="452"/>
      <c r="E19" s="452"/>
      <c r="F19" s="452"/>
      <c r="G19" s="452"/>
      <c r="H19" s="453"/>
      <c r="I19" s="263">
        <f>'JLP(R)FP-Ril 4.razina '!B11</f>
        <v>40</v>
      </c>
      <c r="J19" s="263">
        <f>'JLP(R)FP-Ril 4.razina '!C11</f>
        <v>40</v>
      </c>
      <c r="K19" s="371">
        <f>'JLP(R)FP-Ril 4.razina '!D11</f>
        <v>40</v>
      </c>
      <c r="M19" s="302"/>
      <c r="N19" s="302"/>
      <c r="O19" s="302"/>
    </row>
    <row r="20" spans="2:15" ht="15.75">
      <c r="B20" s="259">
        <v>6414</v>
      </c>
      <c r="C20" s="451" t="s">
        <v>242</v>
      </c>
      <c r="D20" s="452"/>
      <c r="E20" s="452"/>
      <c r="F20" s="452"/>
      <c r="G20" s="452"/>
      <c r="H20" s="453"/>
      <c r="I20" s="263">
        <v>0</v>
      </c>
      <c r="J20" s="263">
        <v>0</v>
      </c>
      <c r="K20" s="371">
        <v>0</v>
      </c>
      <c r="M20" s="302"/>
      <c r="N20" s="302"/>
      <c r="O20" s="302"/>
    </row>
    <row r="21" spans="2:15" ht="15.75">
      <c r="B21" s="258">
        <v>683</v>
      </c>
      <c r="C21" s="454" t="s">
        <v>243</v>
      </c>
      <c r="D21" s="455"/>
      <c r="E21" s="455"/>
      <c r="F21" s="455"/>
      <c r="G21" s="455"/>
      <c r="H21" s="456"/>
      <c r="I21" s="261">
        <f>I22</f>
        <v>0</v>
      </c>
      <c r="J21" s="261">
        <f>J22</f>
        <v>0</v>
      </c>
      <c r="K21" s="261">
        <f>K22</f>
        <v>0</v>
      </c>
      <c r="M21" s="302"/>
      <c r="N21" s="302"/>
      <c r="O21" s="302"/>
    </row>
    <row r="22" spans="2:15" ht="15.75">
      <c r="B22" s="260">
        <v>6831</v>
      </c>
      <c r="C22" s="447" t="s">
        <v>243</v>
      </c>
      <c r="D22" s="448"/>
      <c r="E22" s="448"/>
      <c r="F22" s="448"/>
      <c r="G22" s="448"/>
      <c r="H22" s="449"/>
      <c r="I22" s="372">
        <v>0</v>
      </c>
      <c r="J22" s="367">
        <v>0</v>
      </c>
      <c r="K22" s="368">
        <v>0</v>
      </c>
      <c r="M22" s="302"/>
      <c r="N22" s="302"/>
      <c r="O22" s="302"/>
    </row>
    <row r="23" spans="2:15" ht="13.5" thickBot="1">
      <c r="B23" s="216"/>
      <c r="C23" s="415" t="s">
        <v>244</v>
      </c>
      <c r="D23" s="415"/>
      <c r="E23" s="415"/>
      <c r="F23" s="415"/>
      <c r="G23" s="415"/>
      <c r="H23" s="415"/>
      <c r="I23" s="262">
        <f>I21+I18</f>
        <v>40</v>
      </c>
      <c r="J23" s="262">
        <f>J21+J18</f>
        <v>40</v>
      </c>
      <c r="K23" s="262">
        <f>K21+K18</f>
        <v>40</v>
      </c>
      <c r="M23" s="302"/>
      <c r="N23" s="302"/>
      <c r="O23" s="302"/>
    </row>
    <row r="24" spans="2:15" ht="12.75">
      <c r="B24" s="210"/>
      <c r="C24" s="211"/>
      <c r="D24" s="211"/>
      <c r="E24" s="211"/>
      <c r="F24" s="211"/>
      <c r="G24" s="211"/>
      <c r="H24" s="211"/>
      <c r="I24" s="46"/>
      <c r="J24" s="46"/>
      <c r="K24" s="46"/>
      <c r="M24" s="302"/>
      <c r="N24" s="302"/>
      <c r="O24" s="302"/>
    </row>
    <row r="25" spans="2:15" ht="12.75">
      <c r="B25" s="210"/>
      <c r="C25" s="211"/>
      <c r="D25" s="211"/>
      <c r="E25" s="211"/>
      <c r="F25" s="211"/>
      <c r="G25" s="211"/>
      <c r="H25" s="211"/>
      <c r="I25" s="46"/>
      <c r="J25" s="46"/>
      <c r="K25" s="46"/>
      <c r="M25" s="302"/>
      <c r="N25" s="302"/>
      <c r="O25" s="302"/>
    </row>
    <row r="26" spans="2:15" ht="12.75">
      <c r="B26" s="210"/>
      <c r="C26" s="211"/>
      <c r="D26" s="211"/>
      <c r="E26" s="211"/>
      <c r="F26" s="211"/>
      <c r="G26" s="211"/>
      <c r="H26" s="211"/>
      <c r="I26" s="46"/>
      <c r="J26" s="46"/>
      <c r="K26" s="46"/>
      <c r="M26" s="302"/>
      <c r="N26" s="302"/>
      <c r="O26" s="302"/>
    </row>
    <row r="27" spans="2:15" ht="13.5" thickBot="1">
      <c r="B27" s="240" t="s">
        <v>161</v>
      </c>
      <c r="C27" s="240"/>
      <c r="D27" s="240"/>
      <c r="E27" s="240"/>
      <c r="M27" s="302"/>
      <c r="N27" s="302"/>
      <c r="O27" s="302"/>
    </row>
    <row r="28" spans="2:15" ht="38.25">
      <c r="B28" s="212" t="s">
        <v>144</v>
      </c>
      <c r="C28" s="419" t="s">
        <v>0</v>
      </c>
      <c r="D28" s="419"/>
      <c r="E28" s="419"/>
      <c r="F28" s="419"/>
      <c r="G28" s="419"/>
      <c r="H28" s="419"/>
      <c r="I28" s="213" t="s">
        <v>146</v>
      </c>
      <c r="J28" s="213" t="s">
        <v>217</v>
      </c>
      <c r="K28" s="214" t="s">
        <v>239</v>
      </c>
      <c r="M28" s="302"/>
      <c r="N28" s="302"/>
      <c r="O28" s="302"/>
    </row>
    <row r="29" spans="2:15" ht="12.75">
      <c r="B29" s="215">
        <v>652</v>
      </c>
      <c r="C29" s="410" t="s">
        <v>162</v>
      </c>
      <c r="D29" s="410"/>
      <c r="E29" s="410"/>
      <c r="F29" s="410"/>
      <c r="G29" s="410"/>
      <c r="H29" s="410"/>
      <c r="I29" s="367">
        <f>SUM(I30:I30)</f>
        <v>34375</v>
      </c>
      <c r="J29" s="367">
        <f>SUM(J30:J30)</f>
        <v>34375</v>
      </c>
      <c r="K29" s="368">
        <f>SUM(K30:K30)</f>
        <v>34375</v>
      </c>
      <c r="M29" s="302"/>
      <c r="N29" s="302"/>
      <c r="O29" s="302"/>
    </row>
    <row r="30" spans="2:15" ht="12.75">
      <c r="B30" s="239">
        <v>65264</v>
      </c>
      <c r="C30" s="404" t="s">
        <v>163</v>
      </c>
      <c r="D30" s="404"/>
      <c r="E30" s="404"/>
      <c r="F30" s="404"/>
      <c r="G30" s="404"/>
      <c r="H30" s="404"/>
      <c r="I30" s="369">
        <f>'JLP(R)FP-Ril 4.razina '!B12</f>
        <v>34375</v>
      </c>
      <c r="J30" s="369">
        <f>'JLP(R)FP-Ril 4.razina '!C12</f>
        <v>34375</v>
      </c>
      <c r="K30" s="370">
        <f>'JLP(R)FP-Ril 4.razina '!D12</f>
        <v>34375</v>
      </c>
      <c r="M30" s="302"/>
      <c r="N30" s="302"/>
      <c r="O30" s="302"/>
    </row>
    <row r="31" spans="2:15" ht="13.5" thickBot="1">
      <c r="B31" s="216"/>
      <c r="C31" s="415" t="s">
        <v>169</v>
      </c>
      <c r="D31" s="415"/>
      <c r="E31" s="415"/>
      <c r="F31" s="415"/>
      <c r="G31" s="415"/>
      <c r="H31" s="415"/>
      <c r="I31" s="262">
        <f>I29</f>
        <v>34375</v>
      </c>
      <c r="J31" s="262">
        <f>J29</f>
        <v>34375</v>
      </c>
      <c r="K31" s="373">
        <f>K29</f>
        <v>34375</v>
      </c>
      <c r="M31" s="302"/>
      <c r="N31" s="302"/>
      <c r="O31" s="302"/>
    </row>
    <row r="32" spans="2:15" ht="12.75">
      <c r="B32" s="210"/>
      <c r="C32" s="211"/>
      <c r="D32" s="211"/>
      <c r="E32" s="211"/>
      <c r="F32" s="211"/>
      <c r="G32" s="211"/>
      <c r="H32" s="211"/>
      <c r="I32" s="46"/>
      <c r="J32" s="46"/>
      <c r="K32" s="46"/>
      <c r="M32" s="302"/>
      <c r="N32" s="302"/>
      <c r="O32" s="302"/>
    </row>
    <row r="33" spans="2:15" ht="12.75">
      <c r="B33" s="210"/>
      <c r="C33" s="211"/>
      <c r="D33" s="211"/>
      <c r="E33" s="211"/>
      <c r="F33" s="211"/>
      <c r="G33" s="211"/>
      <c r="H33" s="211"/>
      <c r="I33" s="46"/>
      <c r="J33" s="46"/>
      <c r="K33" s="46"/>
      <c r="M33" s="302"/>
      <c r="N33" s="302"/>
      <c r="O33" s="302"/>
    </row>
    <row r="34" spans="2:15" ht="13.5" thickBot="1">
      <c r="B34" s="442" t="s">
        <v>158</v>
      </c>
      <c r="C34" s="442"/>
      <c r="D34" s="442"/>
      <c r="E34" s="442"/>
      <c r="M34" s="302"/>
      <c r="N34" s="302"/>
      <c r="O34" s="302"/>
    </row>
    <row r="35" spans="2:15" ht="38.25">
      <c r="B35" s="212" t="s">
        <v>144</v>
      </c>
      <c r="C35" s="419" t="s">
        <v>0</v>
      </c>
      <c r="D35" s="419"/>
      <c r="E35" s="419"/>
      <c r="F35" s="419"/>
      <c r="G35" s="419"/>
      <c r="H35" s="419"/>
      <c r="I35" s="213" t="s">
        <v>146</v>
      </c>
      <c r="J35" s="213" t="s">
        <v>217</v>
      </c>
      <c r="K35" s="214" t="s">
        <v>239</v>
      </c>
      <c r="L35" s="209"/>
      <c r="M35" s="302"/>
      <c r="N35" s="302"/>
      <c r="O35" s="302"/>
    </row>
    <row r="36" spans="2:15" ht="12.75">
      <c r="B36" s="215">
        <v>63</v>
      </c>
      <c r="C36" s="410" t="s">
        <v>159</v>
      </c>
      <c r="D36" s="410"/>
      <c r="E36" s="410"/>
      <c r="F36" s="410"/>
      <c r="G36" s="410"/>
      <c r="H36" s="410"/>
      <c r="I36" s="367">
        <f>SUM(I37:I38)</f>
        <v>674232</v>
      </c>
      <c r="J36" s="367">
        <f>SUM(J37:J38)</f>
        <v>740595</v>
      </c>
      <c r="K36" s="368">
        <f>SUM(K37:K38)</f>
        <v>753865</v>
      </c>
      <c r="L36" s="209"/>
      <c r="M36" s="302"/>
      <c r="N36" s="302"/>
      <c r="O36" s="302"/>
    </row>
    <row r="37" spans="2:15" ht="16.5" customHeight="1">
      <c r="B37" s="239">
        <v>636</v>
      </c>
      <c r="C37" s="404" t="s">
        <v>175</v>
      </c>
      <c r="D37" s="404"/>
      <c r="E37" s="404"/>
      <c r="F37" s="404"/>
      <c r="G37" s="404"/>
      <c r="H37" s="404"/>
      <c r="I37" s="369">
        <f>'JLP(R)FP-Ril 4.razina '!B10</f>
        <v>672905</v>
      </c>
      <c r="J37" s="369">
        <f>'JLP(R)FP-Ril 4.razina '!C10</f>
        <v>739268</v>
      </c>
      <c r="K37" s="370">
        <f>'JLP(R)FP-Ril 4.razina '!D10</f>
        <v>752538</v>
      </c>
      <c r="L37" s="209"/>
      <c r="M37" s="302"/>
      <c r="N37" s="302"/>
      <c r="O37" s="302"/>
    </row>
    <row r="38" spans="2:15" ht="16.5" customHeight="1">
      <c r="B38" s="241">
        <v>636</v>
      </c>
      <c r="C38" s="404" t="s">
        <v>176</v>
      </c>
      <c r="D38" s="404"/>
      <c r="E38" s="404"/>
      <c r="F38" s="404"/>
      <c r="G38" s="404"/>
      <c r="H38" s="404"/>
      <c r="I38" s="374">
        <f>'JLP(R)FP-Ril 4.razina '!B14</f>
        <v>1327</v>
      </c>
      <c r="J38" s="374">
        <f>'JLP(R)FP-Ril 4.razina '!C14</f>
        <v>1327</v>
      </c>
      <c r="K38" s="375">
        <f>'JLP(R)FP-Ril 4.razina '!D14</f>
        <v>1327</v>
      </c>
      <c r="L38" s="209"/>
      <c r="M38" s="302"/>
      <c r="N38" s="302"/>
      <c r="O38" s="302"/>
    </row>
    <row r="39" spans="2:15" ht="13.5" thickBot="1">
      <c r="B39" s="216"/>
      <c r="C39" s="415" t="s">
        <v>160</v>
      </c>
      <c r="D39" s="415"/>
      <c r="E39" s="415"/>
      <c r="F39" s="415"/>
      <c r="G39" s="415"/>
      <c r="H39" s="415"/>
      <c r="I39" s="262">
        <f>I36</f>
        <v>674232</v>
      </c>
      <c r="J39" s="262">
        <f>J36</f>
        <v>740595</v>
      </c>
      <c r="K39" s="373">
        <f>K36</f>
        <v>753865</v>
      </c>
      <c r="L39" s="209"/>
      <c r="M39" s="302"/>
      <c r="N39" s="302"/>
      <c r="O39" s="302"/>
    </row>
    <row r="40" spans="12:15" ht="12.75">
      <c r="L40" s="209"/>
      <c r="M40" s="302"/>
      <c r="N40" s="302"/>
      <c r="O40" s="302"/>
    </row>
    <row r="41" spans="12:15" ht="12.75">
      <c r="L41" s="209"/>
      <c r="M41" s="302"/>
      <c r="N41" s="302"/>
      <c r="O41" s="302"/>
    </row>
    <row r="42" spans="2:15" ht="13.5" thickBot="1">
      <c r="B42" s="240" t="s">
        <v>177</v>
      </c>
      <c r="C42" s="240"/>
      <c r="D42" s="240"/>
      <c r="E42" s="240"/>
      <c r="M42" s="302"/>
      <c r="N42" s="302"/>
      <c r="O42" s="302"/>
    </row>
    <row r="43" spans="2:15" ht="38.25">
      <c r="B43" s="212" t="s">
        <v>144</v>
      </c>
      <c r="C43" s="419" t="s">
        <v>0</v>
      </c>
      <c r="D43" s="419"/>
      <c r="E43" s="419"/>
      <c r="F43" s="419"/>
      <c r="G43" s="419"/>
      <c r="H43" s="419"/>
      <c r="I43" s="213" t="s">
        <v>146</v>
      </c>
      <c r="J43" s="213" t="s">
        <v>217</v>
      </c>
      <c r="K43" s="214" t="s">
        <v>239</v>
      </c>
      <c r="M43" s="302"/>
      <c r="N43" s="302"/>
      <c r="O43" s="302"/>
    </row>
    <row r="44" spans="2:15" ht="12.75">
      <c r="B44" s="215">
        <v>66</v>
      </c>
      <c r="C44" s="410" t="s">
        <v>179</v>
      </c>
      <c r="D44" s="410"/>
      <c r="E44" s="410"/>
      <c r="F44" s="410"/>
      <c r="G44" s="410"/>
      <c r="H44" s="410"/>
      <c r="I44" s="367">
        <f>SUM(I45:I45)</f>
        <v>1991</v>
      </c>
      <c r="J44" s="367">
        <f>SUM(J45:J45)</f>
        <v>1991</v>
      </c>
      <c r="K44" s="368">
        <f>SUM(K45:K45)</f>
        <v>1991</v>
      </c>
      <c r="M44" s="302"/>
      <c r="N44" s="302"/>
      <c r="O44" s="302"/>
    </row>
    <row r="45" spans="2:15" ht="12.75">
      <c r="B45" s="239">
        <v>663</v>
      </c>
      <c r="C45" s="404" t="s">
        <v>180</v>
      </c>
      <c r="D45" s="404"/>
      <c r="E45" s="404"/>
      <c r="F45" s="404"/>
      <c r="G45" s="404"/>
      <c r="H45" s="404"/>
      <c r="I45" s="369">
        <f>'JLP(R)FP-Ril 4.razina '!B13</f>
        <v>1991</v>
      </c>
      <c r="J45" s="369">
        <f>'JLP(R)FP-Ril 4.razina '!C13</f>
        <v>1991</v>
      </c>
      <c r="K45" s="370">
        <f>'JLP(R)FP-Ril 4.razina '!D13</f>
        <v>1991</v>
      </c>
      <c r="M45" s="302"/>
      <c r="N45" s="302"/>
      <c r="O45" s="302"/>
    </row>
    <row r="46" spans="2:15" ht="13.5" thickBot="1">
      <c r="B46" s="216"/>
      <c r="C46" s="415" t="s">
        <v>178</v>
      </c>
      <c r="D46" s="415"/>
      <c r="E46" s="415"/>
      <c r="F46" s="415"/>
      <c r="G46" s="415"/>
      <c r="H46" s="415"/>
      <c r="I46" s="262">
        <f>I44</f>
        <v>1991</v>
      </c>
      <c r="J46" s="262">
        <f>J44</f>
        <v>1991</v>
      </c>
      <c r="K46" s="373">
        <f>K44</f>
        <v>1991</v>
      </c>
      <c r="M46" s="302"/>
      <c r="N46" s="302"/>
      <c r="O46" s="302"/>
    </row>
    <row r="47" spans="2:15" ht="12.75">
      <c r="B47" s="210"/>
      <c r="C47" s="211"/>
      <c r="D47" s="211"/>
      <c r="E47" s="211"/>
      <c r="F47" s="211"/>
      <c r="G47" s="211"/>
      <c r="H47" s="211"/>
      <c r="I47" s="46"/>
      <c r="J47" s="46"/>
      <c r="K47" s="46"/>
      <c r="M47" s="302"/>
      <c r="N47" s="302"/>
      <c r="O47" s="302"/>
    </row>
    <row r="48" spans="2:15" ht="13.5" thickBot="1">
      <c r="B48" s="210"/>
      <c r="C48" s="211"/>
      <c r="D48" s="211"/>
      <c r="E48" s="211"/>
      <c r="F48" s="211"/>
      <c r="G48" s="211"/>
      <c r="H48" s="211"/>
      <c r="I48" s="46"/>
      <c r="J48" s="46"/>
      <c r="K48" s="46"/>
      <c r="M48" s="302"/>
      <c r="N48" s="302"/>
      <c r="O48" s="302"/>
    </row>
    <row r="49" spans="2:15" ht="12.75" customHeight="1">
      <c r="B49" s="440" t="s">
        <v>164</v>
      </c>
      <c r="C49" s="440"/>
      <c r="D49" s="440"/>
      <c r="E49" s="440"/>
      <c r="F49" s="440"/>
      <c r="G49" s="440"/>
      <c r="H49" s="440"/>
      <c r="I49" s="440"/>
      <c r="J49" s="440"/>
      <c r="K49" s="440"/>
      <c r="M49" s="302"/>
      <c r="N49" s="302"/>
      <c r="O49" s="302"/>
    </row>
    <row r="50" spans="2:15" ht="12.75" customHeight="1"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M50" s="302"/>
      <c r="N50" s="302"/>
      <c r="O50" s="302"/>
    </row>
    <row r="51" spans="2:15" ht="12.75" customHeight="1"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M51" s="302"/>
      <c r="N51" s="302"/>
      <c r="O51" s="302"/>
    </row>
    <row r="52" spans="2:15" ht="12.75">
      <c r="B52" s="210"/>
      <c r="C52" s="439"/>
      <c r="D52" s="439"/>
      <c r="E52" s="439"/>
      <c r="F52" s="439"/>
      <c r="G52" s="439"/>
      <c r="H52" s="439"/>
      <c r="I52" s="209"/>
      <c r="J52" s="209"/>
      <c r="K52" s="209"/>
      <c r="M52" s="302"/>
      <c r="N52" s="302"/>
      <c r="O52" s="302"/>
    </row>
    <row r="53" spans="2:15" ht="12.75">
      <c r="B53" s="210"/>
      <c r="C53" s="439"/>
      <c r="D53" s="439"/>
      <c r="E53" s="439"/>
      <c r="F53" s="439"/>
      <c r="G53" s="439"/>
      <c r="H53" s="439"/>
      <c r="I53" s="209"/>
      <c r="J53" s="209"/>
      <c r="K53" s="209"/>
      <c r="M53" s="302"/>
      <c r="N53" s="302"/>
      <c r="O53" s="302"/>
    </row>
    <row r="54" spans="2:15" ht="12.75">
      <c r="B54" s="210"/>
      <c r="C54" s="439"/>
      <c r="D54" s="439"/>
      <c r="E54" s="439"/>
      <c r="F54" s="439"/>
      <c r="G54" s="439"/>
      <c r="H54" s="439"/>
      <c r="I54" s="209"/>
      <c r="J54" s="209"/>
      <c r="K54" s="209"/>
      <c r="M54" s="302"/>
      <c r="N54" s="302"/>
      <c r="O54" s="302"/>
    </row>
    <row r="55" spans="2:15" ht="13.5" thickBot="1">
      <c r="B55" s="240" t="s">
        <v>165</v>
      </c>
      <c r="C55" s="240"/>
      <c r="D55" s="240"/>
      <c r="E55" s="240"/>
      <c r="M55" s="302"/>
      <c r="N55" s="302"/>
      <c r="O55" s="302"/>
    </row>
    <row r="56" spans="2:15" ht="38.25">
      <c r="B56" s="212" t="s">
        <v>144</v>
      </c>
      <c r="C56" s="419" t="s">
        <v>0</v>
      </c>
      <c r="D56" s="419"/>
      <c r="E56" s="419"/>
      <c r="F56" s="419"/>
      <c r="G56" s="419"/>
      <c r="H56" s="419"/>
      <c r="I56" s="213" t="s">
        <v>146</v>
      </c>
      <c r="J56" s="213" t="s">
        <v>217</v>
      </c>
      <c r="K56" s="214" t="s">
        <v>239</v>
      </c>
      <c r="M56" s="302"/>
      <c r="N56" s="302"/>
      <c r="O56" s="302"/>
    </row>
    <row r="57" spans="2:15" ht="12.75">
      <c r="B57" s="215">
        <v>922</v>
      </c>
      <c r="C57" s="410" t="s">
        <v>166</v>
      </c>
      <c r="D57" s="410"/>
      <c r="E57" s="410"/>
      <c r="F57" s="410"/>
      <c r="G57" s="410"/>
      <c r="H57" s="410"/>
      <c r="I57" s="367">
        <f>SUM(I58:I58)</f>
        <v>39816</v>
      </c>
      <c r="J57" s="367">
        <f>SUM(J58:J58)</f>
        <v>0</v>
      </c>
      <c r="K57" s="368">
        <f>SUM(K58:K58)</f>
        <v>0</v>
      </c>
      <c r="M57" s="302"/>
      <c r="N57" s="302"/>
      <c r="O57" s="302"/>
    </row>
    <row r="58" spans="2:15" ht="12.75">
      <c r="B58" s="239">
        <v>92211</v>
      </c>
      <c r="C58" s="404" t="s">
        <v>154</v>
      </c>
      <c r="D58" s="404"/>
      <c r="E58" s="404"/>
      <c r="F58" s="404"/>
      <c r="G58" s="404"/>
      <c r="H58" s="404"/>
      <c r="I58" s="369">
        <v>39816</v>
      </c>
      <c r="J58" s="369">
        <f>'JLP(R)FP-Ril 4.razina '!C15</f>
        <v>0</v>
      </c>
      <c r="K58" s="370">
        <f>'JLP(R)FP-Ril 4.razina '!D15</f>
        <v>0</v>
      </c>
      <c r="M58" s="302"/>
      <c r="N58" s="302"/>
      <c r="O58" s="302"/>
    </row>
    <row r="59" spans="2:15" ht="13.5" thickBot="1">
      <c r="B59" s="216"/>
      <c r="C59" s="415" t="s">
        <v>172</v>
      </c>
      <c r="D59" s="415"/>
      <c r="E59" s="415"/>
      <c r="F59" s="415"/>
      <c r="G59" s="415"/>
      <c r="H59" s="415"/>
      <c r="I59" s="262">
        <f>I57</f>
        <v>39816</v>
      </c>
      <c r="J59" s="262">
        <f>J57</f>
        <v>0</v>
      </c>
      <c r="K59" s="373">
        <f>K57</f>
        <v>0</v>
      </c>
      <c r="M59" s="302"/>
      <c r="N59" s="302"/>
      <c r="O59" s="302"/>
    </row>
    <row r="60" spans="13:15" ht="13.5" thickBot="1">
      <c r="M60" s="302"/>
      <c r="N60" s="302"/>
      <c r="O60" s="302"/>
    </row>
    <row r="61" spans="2:15" ht="12.75">
      <c r="B61" s="444" t="s">
        <v>173</v>
      </c>
      <c r="C61" s="445"/>
      <c r="D61" s="445"/>
      <c r="E61" s="445"/>
      <c r="F61" s="445"/>
      <c r="G61" s="445"/>
      <c r="H61" s="446"/>
      <c r="I61" s="376">
        <f>I13+I39+I31+I46+I23</f>
        <v>765320</v>
      </c>
      <c r="J61" s="376">
        <f>J13+J23+J31+J39+J46</f>
        <v>838637</v>
      </c>
      <c r="K61" s="376">
        <f>K13+K23+K31+K39+K46</f>
        <v>853368</v>
      </c>
      <c r="M61" s="302"/>
      <c r="N61" s="302"/>
      <c r="O61" s="302"/>
    </row>
    <row r="62" spans="2:15" ht="13.5" thickBot="1">
      <c r="B62" s="426" t="s">
        <v>174</v>
      </c>
      <c r="C62" s="427"/>
      <c r="D62" s="427"/>
      <c r="E62" s="427"/>
      <c r="F62" s="427"/>
      <c r="G62" s="427"/>
      <c r="H62" s="428"/>
      <c r="I62" s="377">
        <f>I61+I59</f>
        <v>805136</v>
      </c>
      <c r="J62" s="377">
        <f>J61+J59</f>
        <v>838637</v>
      </c>
      <c r="K62" s="377">
        <f>K61+K59</f>
        <v>853368</v>
      </c>
      <c r="M62" s="302"/>
      <c r="N62" s="302"/>
      <c r="O62" s="302"/>
    </row>
    <row r="63" spans="13:15" ht="12.75">
      <c r="M63" s="302"/>
      <c r="N63" s="302"/>
      <c r="O63" s="302"/>
    </row>
    <row r="64" spans="13:15" ht="12.75">
      <c r="M64" s="302"/>
      <c r="N64" s="302"/>
      <c r="O64" s="302"/>
    </row>
    <row r="65" spans="13:15" ht="12.75">
      <c r="M65" s="302"/>
      <c r="N65" s="302"/>
      <c r="O65" s="302"/>
    </row>
    <row r="66" spans="13:15" ht="12.75">
      <c r="M66" s="302"/>
      <c r="N66" s="302"/>
      <c r="O66" s="302"/>
    </row>
    <row r="67" spans="2:15" ht="12.75" customHeight="1">
      <c r="B67" s="413" t="s">
        <v>167</v>
      </c>
      <c r="C67" s="413"/>
      <c r="D67" s="413"/>
      <c r="E67" s="413"/>
      <c r="F67" s="413"/>
      <c r="G67" s="413"/>
      <c r="H67" s="413"/>
      <c r="I67" s="413"/>
      <c r="J67" s="413"/>
      <c r="K67" s="413"/>
      <c r="M67" s="302"/>
      <c r="N67" s="302"/>
      <c r="O67" s="302"/>
    </row>
    <row r="68" spans="2:15" ht="12.75" customHeight="1">
      <c r="B68" s="413"/>
      <c r="C68" s="413"/>
      <c r="D68" s="413"/>
      <c r="E68" s="413"/>
      <c r="F68" s="413"/>
      <c r="G68" s="413"/>
      <c r="H68" s="413"/>
      <c r="I68" s="413"/>
      <c r="J68" s="413"/>
      <c r="K68" s="413"/>
      <c r="M68" s="302"/>
      <c r="N68" s="302"/>
      <c r="O68" s="302"/>
    </row>
    <row r="69" spans="2:15" ht="12.75" customHeight="1"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M69" s="302"/>
      <c r="N69" s="302"/>
      <c r="O69" s="302"/>
    </row>
    <row r="70" spans="2:15" ht="18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M70" s="302"/>
      <c r="N70" s="302"/>
      <c r="O70" s="302"/>
    </row>
    <row r="71" spans="2:15" ht="18">
      <c r="B71" s="443" t="s">
        <v>170</v>
      </c>
      <c r="C71" s="443"/>
      <c r="D71" s="443"/>
      <c r="E71" s="443"/>
      <c r="F71" s="443"/>
      <c r="G71" s="208"/>
      <c r="H71" s="208"/>
      <c r="I71" s="208"/>
      <c r="J71" s="208"/>
      <c r="K71" s="208"/>
      <c r="M71" s="302"/>
      <c r="N71" s="302"/>
      <c r="O71" s="302"/>
    </row>
    <row r="72" spans="13:15" ht="12.75">
      <c r="M72" s="302"/>
      <c r="N72" s="302"/>
      <c r="O72" s="302"/>
    </row>
    <row r="73" spans="13:15" ht="12.75">
      <c r="M73" s="302"/>
      <c r="N73" s="302"/>
      <c r="O73" s="302"/>
    </row>
    <row r="74" spans="13:15" ht="12.75">
      <c r="M74" s="302"/>
      <c r="N74" s="302"/>
      <c r="O74" s="302"/>
    </row>
    <row r="75" spans="2:15" ht="13.5" thickBot="1">
      <c r="B75" s="442" t="s">
        <v>152</v>
      </c>
      <c r="C75" s="442"/>
      <c r="D75" s="442"/>
      <c r="E75" s="442"/>
      <c r="M75" s="302"/>
      <c r="N75" s="302"/>
      <c r="O75" s="302"/>
    </row>
    <row r="76" spans="2:15" ht="38.25">
      <c r="B76" s="212" t="s">
        <v>168</v>
      </c>
      <c r="C76" s="419" t="s">
        <v>0</v>
      </c>
      <c r="D76" s="419"/>
      <c r="E76" s="419"/>
      <c r="F76" s="419"/>
      <c r="G76" s="419"/>
      <c r="H76" s="419"/>
      <c r="I76" s="213" t="s">
        <v>146</v>
      </c>
      <c r="J76" s="213" t="s">
        <v>217</v>
      </c>
      <c r="K76" s="214" t="s">
        <v>239</v>
      </c>
      <c r="M76" s="302"/>
      <c r="N76" s="302"/>
      <c r="O76" s="302"/>
    </row>
    <row r="77" spans="2:15" ht="12.75">
      <c r="B77" s="215">
        <v>32</v>
      </c>
      <c r="C77" s="410" t="s">
        <v>24</v>
      </c>
      <c r="D77" s="410"/>
      <c r="E77" s="410"/>
      <c r="F77" s="410"/>
      <c r="G77" s="410"/>
      <c r="H77" s="410"/>
      <c r="I77" s="367">
        <f>SUM(I78:I82)</f>
        <v>48311</v>
      </c>
      <c r="J77" s="367">
        <f>SUM(J78:J82)</f>
        <v>55265</v>
      </c>
      <c r="K77" s="367">
        <f>SUM(K78:K82)</f>
        <v>56593</v>
      </c>
      <c r="M77" s="302"/>
      <c r="N77" s="302"/>
      <c r="O77" s="302"/>
    </row>
    <row r="78" spans="2:15" ht="12.75">
      <c r="B78" s="239">
        <v>321</v>
      </c>
      <c r="C78" s="404" t="s">
        <v>74</v>
      </c>
      <c r="D78" s="404"/>
      <c r="E78" s="404"/>
      <c r="F78" s="404"/>
      <c r="G78" s="404"/>
      <c r="H78" s="404"/>
      <c r="I78" s="369">
        <f>'JLP(R)FP-Ril 4.razina '!E44</f>
        <v>11993</v>
      </c>
      <c r="J78" s="369">
        <f>'2024. JLP(R)FP-Ril  razrada'!E13</f>
        <v>11945</v>
      </c>
      <c r="K78" s="370">
        <f>'2025. JLP(R)FP-Ril  razrada '!E13</f>
        <v>11946</v>
      </c>
      <c r="M78" s="302"/>
      <c r="N78" s="302"/>
      <c r="O78" s="302"/>
    </row>
    <row r="79" spans="2:15" ht="12.75">
      <c r="B79" s="239">
        <v>322</v>
      </c>
      <c r="C79" s="416" t="s">
        <v>181</v>
      </c>
      <c r="D79" s="417"/>
      <c r="E79" s="417"/>
      <c r="F79" s="417"/>
      <c r="G79" s="417"/>
      <c r="H79" s="418"/>
      <c r="I79" s="369">
        <f>'JLP(R)FP-Ril 4.razina '!E49</f>
        <v>14333</v>
      </c>
      <c r="J79" s="369">
        <f>'2024. JLP(R)FP-Ril  razrada'!E14</f>
        <v>14332</v>
      </c>
      <c r="K79" s="370">
        <f>'2025. JLP(R)FP-Ril  razrada '!E14</f>
        <v>15661</v>
      </c>
      <c r="M79" s="302"/>
      <c r="N79" s="302"/>
      <c r="O79" s="302"/>
    </row>
    <row r="80" spans="2:15" ht="12.75">
      <c r="B80" s="239">
        <v>323</v>
      </c>
      <c r="C80" s="416" t="s">
        <v>182</v>
      </c>
      <c r="D80" s="417"/>
      <c r="E80" s="417"/>
      <c r="F80" s="417"/>
      <c r="G80" s="417"/>
      <c r="H80" s="418"/>
      <c r="I80" s="369">
        <f>'JLP(R)FP-Ril 4.razina '!E56</f>
        <v>17854</v>
      </c>
      <c r="J80" s="369">
        <f>'2024. JLP(R)FP-Ril  razrada'!E15</f>
        <v>22484</v>
      </c>
      <c r="K80" s="370">
        <f>'2025. JLP(R)FP-Ril  razrada '!E15</f>
        <v>22483</v>
      </c>
      <c r="M80" s="302"/>
      <c r="N80" s="302"/>
      <c r="O80" s="302"/>
    </row>
    <row r="81" spans="2:15" ht="12.75">
      <c r="B81" s="239">
        <v>324</v>
      </c>
      <c r="C81" s="416" t="s">
        <v>183</v>
      </c>
      <c r="D81" s="417"/>
      <c r="E81" s="417"/>
      <c r="F81" s="417"/>
      <c r="G81" s="417"/>
      <c r="H81" s="418"/>
      <c r="I81" s="369">
        <f>'JLP(R)FP-Ril 4.razina '!E66</f>
        <v>1327</v>
      </c>
      <c r="J81" s="369">
        <f>'2024. JLP(R)FP-Ril  razrada'!E16</f>
        <v>1327</v>
      </c>
      <c r="K81" s="370">
        <f>'2025. JLP(R)FP-Ril  razrada '!E16</f>
        <v>1327</v>
      </c>
      <c r="M81" s="302"/>
      <c r="N81" s="302"/>
      <c r="O81" s="302"/>
    </row>
    <row r="82" spans="2:15" ht="12.75">
      <c r="B82" s="239">
        <v>329</v>
      </c>
      <c r="C82" s="416" t="s">
        <v>2</v>
      </c>
      <c r="D82" s="417"/>
      <c r="E82" s="417"/>
      <c r="F82" s="417"/>
      <c r="G82" s="417"/>
      <c r="H82" s="418"/>
      <c r="I82" s="369">
        <f>'JLP(R)FP-Ril 4.razina '!E68</f>
        <v>2804</v>
      </c>
      <c r="J82" s="369">
        <f>'2024. JLP(R)FP-Ril  razrada'!E17</f>
        <v>5177</v>
      </c>
      <c r="K82" s="370">
        <f>'2025. JLP(R)FP-Ril  razrada '!E17</f>
        <v>5176</v>
      </c>
      <c r="M82" s="302"/>
      <c r="N82" s="302"/>
      <c r="O82" s="302"/>
    </row>
    <row r="83" spans="2:15" ht="12.75">
      <c r="B83" s="215">
        <v>34</v>
      </c>
      <c r="C83" s="420" t="s">
        <v>5</v>
      </c>
      <c r="D83" s="421"/>
      <c r="E83" s="421"/>
      <c r="F83" s="421"/>
      <c r="G83" s="421"/>
      <c r="H83" s="422"/>
      <c r="I83" s="367">
        <f>I84</f>
        <v>2124</v>
      </c>
      <c r="J83" s="367">
        <f>J84</f>
        <v>2124</v>
      </c>
      <c r="K83" s="368">
        <f>K84</f>
        <v>2124</v>
      </c>
      <c r="M83" s="302"/>
      <c r="N83" s="302"/>
      <c r="O83" s="302"/>
    </row>
    <row r="84" spans="2:15" ht="12.75">
      <c r="B84" s="239">
        <v>343</v>
      </c>
      <c r="C84" s="404" t="s">
        <v>184</v>
      </c>
      <c r="D84" s="404"/>
      <c r="E84" s="404"/>
      <c r="F84" s="404"/>
      <c r="G84" s="404"/>
      <c r="H84" s="404"/>
      <c r="I84" s="369">
        <f>'JLP(R)FP-Ril 4.razina '!E75</f>
        <v>2124</v>
      </c>
      <c r="J84" s="369">
        <f>'2024. JLP(R)FP-Ril  razrada'!E19</f>
        <v>2124</v>
      </c>
      <c r="K84" s="370">
        <f>'2025. JLP(R)FP-Ril  razrada '!E19</f>
        <v>2124</v>
      </c>
      <c r="M84" s="302"/>
      <c r="N84" s="302"/>
      <c r="O84" s="302"/>
    </row>
    <row r="85" spans="2:15" ht="13.5" thickBot="1">
      <c r="B85" s="216"/>
      <c r="C85" s="415" t="s">
        <v>151</v>
      </c>
      <c r="D85" s="415"/>
      <c r="E85" s="415"/>
      <c r="F85" s="415"/>
      <c r="G85" s="415"/>
      <c r="H85" s="415"/>
      <c r="I85" s="262">
        <f>I77+I83</f>
        <v>50435</v>
      </c>
      <c r="J85" s="262">
        <f>J77+J83</f>
        <v>57389</v>
      </c>
      <c r="K85" s="262">
        <f>K77+K83</f>
        <v>58717</v>
      </c>
      <c r="M85" s="302"/>
      <c r="N85" s="302"/>
      <c r="O85" s="302"/>
    </row>
    <row r="86" spans="2:15" ht="12.75">
      <c r="B86" s="210"/>
      <c r="C86" s="211"/>
      <c r="D86" s="211"/>
      <c r="E86" s="211"/>
      <c r="F86" s="211"/>
      <c r="G86" s="211"/>
      <c r="H86" s="211"/>
      <c r="I86" s="46"/>
      <c r="J86" s="46"/>
      <c r="K86" s="46"/>
      <c r="M86" s="302"/>
      <c r="N86" s="302"/>
      <c r="O86" s="302"/>
    </row>
    <row r="87" spans="2:15" ht="12.75">
      <c r="B87" s="210"/>
      <c r="C87" s="211"/>
      <c r="D87" s="211"/>
      <c r="E87" s="211"/>
      <c r="F87" s="211"/>
      <c r="G87" s="211"/>
      <c r="H87" s="211"/>
      <c r="I87" s="46"/>
      <c r="J87" s="46"/>
      <c r="K87" s="46"/>
      <c r="M87" s="302"/>
      <c r="N87" s="302"/>
      <c r="O87" s="302"/>
    </row>
    <row r="88" spans="2:15" ht="13.5" thickBot="1">
      <c r="B88" s="240" t="s">
        <v>240</v>
      </c>
      <c r="C88" s="240"/>
      <c r="D88" s="240"/>
      <c r="E88" s="240"/>
      <c r="M88" s="302"/>
      <c r="N88" s="302"/>
      <c r="O88" s="302"/>
    </row>
    <row r="89" spans="2:15" ht="38.25">
      <c r="B89" s="212" t="s">
        <v>144</v>
      </c>
      <c r="C89" s="419" t="s">
        <v>0</v>
      </c>
      <c r="D89" s="419"/>
      <c r="E89" s="419"/>
      <c r="F89" s="419"/>
      <c r="G89" s="419"/>
      <c r="H89" s="419"/>
      <c r="I89" s="213" t="s">
        <v>146</v>
      </c>
      <c r="J89" s="213" t="s">
        <v>217</v>
      </c>
      <c r="K89" s="214" t="s">
        <v>239</v>
      </c>
      <c r="M89" s="302"/>
      <c r="N89" s="302"/>
      <c r="O89" s="302"/>
    </row>
    <row r="90" spans="2:15" ht="12.75">
      <c r="B90" s="215">
        <v>34</v>
      </c>
      <c r="C90" s="420" t="s">
        <v>5</v>
      </c>
      <c r="D90" s="421"/>
      <c r="E90" s="421"/>
      <c r="F90" s="421"/>
      <c r="G90" s="421"/>
      <c r="H90" s="422"/>
      <c r="I90" s="261">
        <f>SUM(I91:I91)</f>
        <v>40</v>
      </c>
      <c r="J90" s="261">
        <f>SUM(J91:J91)</f>
        <v>40</v>
      </c>
      <c r="K90" s="261">
        <f>SUM(K91:K91)</f>
        <v>40</v>
      </c>
      <c r="M90" s="302"/>
      <c r="N90" s="302"/>
      <c r="O90" s="302"/>
    </row>
    <row r="91" spans="2:15" ht="15.75" customHeight="1">
      <c r="B91" s="239">
        <v>343</v>
      </c>
      <c r="C91" s="404" t="s">
        <v>184</v>
      </c>
      <c r="D91" s="404"/>
      <c r="E91" s="404"/>
      <c r="F91" s="404"/>
      <c r="G91" s="404"/>
      <c r="H91" s="404"/>
      <c r="I91" s="263">
        <f>'JLP(R)FP-Ril 4.razina '!F76</f>
        <v>40</v>
      </c>
      <c r="J91" s="263">
        <v>40</v>
      </c>
      <c r="K91" s="371">
        <v>40</v>
      </c>
      <c r="M91" s="302"/>
      <c r="N91" s="302"/>
      <c r="O91" s="302"/>
    </row>
    <row r="92" spans="2:15" ht="13.5" thickBot="1">
      <c r="B92" s="216"/>
      <c r="C92" s="415" t="s">
        <v>244</v>
      </c>
      <c r="D92" s="415"/>
      <c r="E92" s="415"/>
      <c r="F92" s="415"/>
      <c r="G92" s="415"/>
      <c r="H92" s="415"/>
      <c r="I92" s="262">
        <f>I90</f>
        <v>40</v>
      </c>
      <c r="J92" s="262">
        <f>J90</f>
        <v>40</v>
      </c>
      <c r="K92" s="262">
        <f>K90</f>
        <v>40</v>
      </c>
      <c r="M92" s="302"/>
      <c r="N92" s="302"/>
      <c r="O92" s="302"/>
    </row>
    <row r="93" spans="2:15" ht="12.75">
      <c r="B93" s="210"/>
      <c r="C93" s="211"/>
      <c r="D93" s="211"/>
      <c r="E93" s="211"/>
      <c r="F93" s="211"/>
      <c r="G93" s="211"/>
      <c r="H93" s="211"/>
      <c r="I93" s="46"/>
      <c r="J93" s="46"/>
      <c r="K93" s="46"/>
      <c r="M93" s="302"/>
      <c r="N93" s="302"/>
      <c r="O93" s="302"/>
    </row>
    <row r="94" spans="2:15" ht="12.75">
      <c r="B94" s="210"/>
      <c r="C94" s="211"/>
      <c r="D94" s="211"/>
      <c r="E94" s="211"/>
      <c r="F94" s="211"/>
      <c r="G94" s="211"/>
      <c r="H94" s="211"/>
      <c r="I94" s="46"/>
      <c r="J94" s="46"/>
      <c r="K94" s="46"/>
      <c r="M94" s="302"/>
      <c r="N94" s="302"/>
      <c r="O94" s="302"/>
    </row>
    <row r="95" spans="2:15" ht="13.5" thickBot="1">
      <c r="B95" s="240" t="s">
        <v>161</v>
      </c>
      <c r="C95" s="240"/>
      <c r="D95" s="240"/>
      <c r="E95" s="240"/>
      <c r="M95" s="302"/>
      <c r="N95" s="302"/>
      <c r="O95" s="302"/>
    </row>
    <row r="96" spans="2:15" ht="38.25">
      <c r="B96" s="212" t="s">
        <v>168</v>
      </c>
      <c r="C96" s="419" t="s">
        <v>0</v>
      </c>
      <c r="D96" s="419"/>
      <c r="E96" s="419"/>
      <c r="F96" s="419"/>
      <c r="G96" s="419"/>
      <c r="H96" s="419"/>
      <c r="I96" s="213" t="s">
        <v>146</v>
      </c>
      <c r="J96" s="213" t="s">
        <v>217</v>
      </c>
      <c r="K96" s="214" t="s">
        <v>239</v>
      </c>
      <c r="M96" s="302"/>
      <c r="N96" s="302"/>
      <c r="O96" s="302"/>
    </row>
    <row r="97" spans="2:15" ht="12.75">
      <c r="B97" s="215">
        <v>32</v>
      </c>
      <c r="C97" s="410" t="s">
        <v>24</v>
      </c>
      <c r="D97" s="410"/>
      <c r="E97" s="410"/>
      <c r="F97" s="410"/>
      <c r="G97" s="410"/>
      <c r="H97" s="410"/>
      <c r="I97" s="367">
        <f>SUM(I98:I102)</f>
        <v>19165</v>
      </c>
      <c r="J97" s="367">
        <f>SUM(J98:J102)</f>
        <v>19165</v>
      </c>
      <c r="K97" s="367">
        <f>SUM(K98:K102)</f>
        <v>19165</v>
      </c>
      <c r="M97" s="302"/>
      <c r="N97" s="302"/>
      <c r="O97" s="302"/>
    </row>
    <row r="98" spans="2:15" ht="12.75">
      <c r="B98" s="239">
        <v>321</v>
      </c>
      <c r="C98" s="404" t="s">
        <v>74</v>
      </c>
      <c r="D98" s="404"/>
      <c r="E98" s="404"/>
      <c r="F98" s="404"/>
      <c r="G98" s="404"/>
      <c r="H98" s="404"/>
      <c r="I98" s="372">
        <f>'JLP(R)FP-Ril 4.razina '!G44</f>
        <v>1327</v>
      </c>
      <c r="J98" s="372">
        <f>'2024. JLP(R)FP-Ril  razrada'!F13</f>
        <v>1327</v>
      </c>
      <c r="K98" s="378">
        <f>'2025. JLP(R)FP-Ril  razrada '!F13</f>
        <v>1327</v>
      </c>
      <c r="M98" s="302"/>
      <c r="N98" s="302"/>
      <c r="O98" s="302"/>
    </row>
    <row r="99" spans="2:15" ht="12.75">
      <c r="B99" s="239">
        <v>322</v>
      </c>
      <c r="C99" s="416" t="s">
        <v>181</v>
      </c>
      <c r="D99" s="417"/>
      <c r="E99" s="417"/>
      <c r="F99" s="417"/>
      <c r="G99" s="417"/>
      <c r="H99" s="418"/>
      <c r="I99" s="372">
        <f>'JLP(R)FP-Ril 4.razina '!G49</f>
        <v>9160</v>
      </c>
      <c r="J99" s="372">
        <f>'2024. JLP(R)FP-Ril  razrada'!F14</f>
        <v>9158</v>
      </c>
      <c r="K99" s="378">
        <f>'2025. JLP(R)FP-Ril  razrada '!F14</f>
        <v>9158</v>
      </c>
      <c r="M99" s="302"/>
      <c r="N99" s="302"/>
      <c r="O99" s="302"/>
    </row>
    <row r="100" spans="2:15" ht="12.75">
      <c r="B100" s="239">
        <v>323</v>
      </c>
      <c r="C100" s="416" t="s">
        <v>182</v>
      </c>
      <c r="D100" s="417"/>
      <c r="E100" s="417"/>
      <c r="F100" s="417"/>
      <c r="G100" s="417"/>
      <c r="H100" s="418"/>
      <c r="I100" s="372">
        <f>'JLP(R)FP-Ril 4.razina '!G56</f>
        <v>6290</v>
      </c>
      <c r="J100" s="372">
        <f>'2024. JLP(R)FP-Ril  razrada'!F15</f>
        <v>6291</v>
      </c>
      <c r="K100" s="378">
        <f>'2025. JLP(R)FP-Ril  razrada '!F15</f>
        <v>6291</v>
      </c>
      <c r="M100" s="302"/>
      <c r="N100" s="302"/>
      <c r="O100" s="302"/>
    </row>
    <row r="101" spans="2:15" ht="12.75">
      <c r="B101" s="239">
        <v>324</v>
      </c>
      <c r="C101" s="416" t="s">
        <v>183</v>
      </c>
      <c r="D101" s="417"/>
      <c r="E101" s="417"/>
      <c r="F101" s="417"/>
      <c r="G101" s="417"/>
      <c r="H101" s="418"/>
      <c r="I101" s="372">
        <f>'JLP(R)FP-Ril 4.razina '!G66</f>
        <v>663</v>
      </c>
      <c r="J101" s="372">
        <f>'2024. JLP(R)FP-Ril  razrada'!F16</f>
        <v>664</v>
      </c>
      <c r="K101" s="378">
        <f>'2025. JLP(R)FP-Ril  razrada '!F16</f>
        <v>664</v>
      </c>
      <c r="M101" s="302"/>
      <c r="N101" s="302"/>
      <c r="O101" s="302"/>
    </row>
    <row r="102" spans="2:15" ht="12.75">
      <c r="B102" s="239">
        <v>329</v>
      </c>
      <c r="C102" s="416" t="s">
        <v>2</v>
      </c>
      <c r="D102" s="417"/>
      <c r="E102" s="417"/>
      <c r="F102" s="417"/>
      <c r="G102" s="417"/>
      <c r="H102" s="418"/>
      <c r="I102" s="369">
        <f>'JLP(R)FP-Ril 4.razina '!G68</f>
        <v>1725</v>
      </c>
      <c r="J102" s="372">
        <f>'2024. JLP(R)FP-Ril  razrada'!F17</f>
        <v>1725</v>
      </c>
      <c r="K102" s="378">
        <f>'2025. JLP(R)FP-Ril  razrada '!F17</f>
        <v>1725</v>
      </c>
      <c r="M102" s="302"/>
      <c r="N102" s="302"/>
      <c r="O102" s="302"/>
    </row>
    <row r="103" spans="2:15" ht="12.75">
      <c r="B103" s="215">
        <v>34</v>
      </c>
      <c r="C103" s="420" t="s">
        <v>5</v>
      </c>
      <c r="D103" s="421"/>
      <c r="E103" s="421"/>
      <c r="F103" s="421"/>
      <c r="G103" s="421"/>
      <c r="H103" s="422"/>
      <c r="I103" s="385">
        <f>I104</f>
        <v>0</v>
      </c>
      <c r="J103" s="385">
        <f>J104</f>
        <v>0</v>
      </c>
      <c r="K103" s="386">
        <f>K104</f>
        <v>0</v>
      </c>
      <c r="M103" s="302"/>
      <c r="N103" s="302"/>
      <c r="O103" s="302"/>
    </row>
    <row r="104" spans="2:15" ht="12.75">
      <c r="B104" s="239">
        <v>343</v>
      </c>
      <c r="C104" s="404" t="s">
        <v>184</v>
      </c>
      <c r="D104" s="404"/>
      <c r="E104" s="404"/>
      <c r="F104" s="404"/>
      <c r="G104" s="404"/>
      <c r="H104" s="404"/>
      <c r="I104" s="374">
        <v>0</v>
      </c>
      <c r="J104" s="383">
        <v>0</v>
      </c>
      <c r="K104" s="384">
        <f>'2025. JLP(R)FP-Ril  razrada '!F19</f>
        <v>0</v>
      </c>
      <c r="M104" s="302"/>
      <c r="N104" s="302"/>
      <c r="O104" s="302"/>
    </row>
    <row r="105" spans="2:15" ht="13.5" thickBot="1">
      <c r="B105" s="216"/>
      <c r="C105" s="415" t="s">
        <v>169</v>
      </c>
      <c r="D105" s="415"/>
      <c r="E105" s="415"/>
      <c r="F105" s="415"/>
      <c r="G105" s="415"/>
      <c r="H105" s="415"/>
      <c r="I105" s="262">
        <f>I97+I103</f>
        <v>19165</v>
      </c>
      <c r="J105" s="262">
        <f>J97+J103</f>
        <v>19165</v>
      </c>
      <c r="K105" s="373">
        <f>K97+K103</f>
        <v>19165</v>
      </c>
      <c r="M105" s="302"/>
      <c r="N105" s="302"/>
      <c r="O105" s="302"/>
    </row>
    <row r="106" spans="2:15" ht="12.75">
      <c r="B106" s="210"/>
      <c r="C106" s="211"/>
      <c r="D106" s="211"/>
      <c r="E106" s="211"/>
      <c r="F106" s="211"/>
      <c r="G106" s="211"/>
      <c r="H106" s="211"/>
      <c r="I106" s="46"/>
      <c r="J106" s="46"/>
      <c r="K106" s="46"/>
      <c r="M106" s="302"/>
      <c r="N106" s="302"/>
      <c r="O106" s="302"/>
    </row>
    <row r="107" spans="2:15" ht="12.75">
      <c r="B107" s="210"/>
      <c r="C107" s="438"/>
      <c r="D107" s="438"/>
      <c r="E107" s="438"/>
      <c r="F107" s="438"/>
      <c r="G107" s="438"/>
      <c r="H107" s="438"/>
      <c r="I107" s="209"/>
      <c r="J107" s="209"/>
      <c r="K107" s="209"/>
      <c r="M107" s="302"/>
      <c r="N107" s="302"/>
      <c r="O107" s="302"/>
    </row>
    <row r="108" spans="2:15" ht="13.5" thickBot="1">
      <c r="B108" s="442" t="s">
        <v>158</v>
      </c>
      <c r="C108" s="442"/>
      <c r="D108" s="442"/>
      <c r="E108" s="442"/>
      <c r="M108" s="302"/>
      <c r="N108" s="302"/>
      <c r="O108" s="302"/>
    </row>
    <row r="109" spans="2:15" ht="38.25">
      <c r="B109" s="242" t="s">
        <v>168</v>
      </c>
      <c r="C109" s="419" t="s">
        <v>0</v>
      </c>
      <c r="D109" s="419"/>
      <c r="E109" s="419"/>
      <c r="F109" s="419"/>
      <c r="G109" s="419"/>
      <c r="H109" s="419"/>
      <c r="I109" s="213" t="s">
        <v>146</v>
      </c>
      <c r="J109" s="213" t="s">
        <v>217</v>
      </c>
      <c r="K109" s="214" t="s">
        <v>239</v>
      </c>
      <c r="M109" s="302"/>
      <c r="N109" s="302"/>
      <c r="O109" s="302"/>
    </row>
    <row r="110" spans="2:15" ht="12.75">
      <c r="B110" s="243">
        <v>31</v>
      </c>
      <c r="C110" s="429" t="s">
        <v>185</v>
      </c>
      <c r="D110" s="430"/>
      <c r="E110" s="430"/>
      <c r="F110" s="430"/>
      <c r="G110" s="430"/>
      <c r="H110" s="431"/>
      <c r="I110" s="261">
        <f>SUM(I111:I113)</f>
        <v>583981</v>
      </c>
      <c r="J110" s="261">
        <f>SUM(J111:J113)</f>
        <v>637070</v>
      </c>
      <c r="K110" s="261">
        <f>SUM(K111:K113)</f>
        <v>650342</v>
      </c>
      <c r="M110" s="302"/>
      <c r="N110" s="302"/>
      <c r="O110" s="302"/>
    </row>
    <row r="111" spans="2:15" ht="12.75">
      <c r="B111" s="244">
        <v>311</v>
      </c>
      <c r="C111" s="423" t="s">
        <v>186</v>
      </c>
      <c r="D111" s="424"/>
      <c r="E111" s="424"/>
      <c r="F111" s="424"/>
      <c r="G111" s="424"/>
      <c r="H111" s="425"/>
      <c r="I111" s="263">
        <f>'JLP(R)FP-Ril 4.razina '!D36</f>
        <v>464529</v>
      </c>
      <c r="J111" s="263">
        <f>'2024. JLP(R)FP-Ril  razrada'!D9</f>
        <v>491075</v>
      </c>
      <c r="K111" s="371">
        <f>'2025. JLP(R)FP-Ril  razrada '!D9</f>
        <v>504347</v>
      </c>
      <c r="M111" s="302"/>
      <c r="N111" s="302"/>
      <c r="O111" s="302"/>
    </row>
    <row r="112" spans="2:15" ht="12.75">
      <c r="B112" s="244">
        <v>312</v>
      </c>
      <c r="C112" s="423" t="s">
        <v>23</v>
      </c>
      <c r="D112" s="424"/>
      <c r="E112" s="424"/>
      <c r="F112" s="424"/>
      <c r="G112" s="424"/>
      <c r="H112" s="425"/>
      <c r="I112" s="263">
        <f>'JLP(R)FP-Ril 4.razina '!D38</f>
        <v>39818</v>
      </c>
      <c r="J112" s="263">
        <f>'2024. JLP(R)FP-Ril  razrada'!D10</f>
        <v>39817</v>
      </c>
      <c r="K112" s="371">
        <f>'2025. JLP(R)FP-Ril  razrada '!D10</f>
        <v>39817</v>
      </c>
      <c r="M112" s="302"/>
      <c r="N112" s="302"/>
      <c r="O112" s="302"/>
    </row>
    <row r="113" spans="2:15" ht="12.75">
      <c r="B113" s="244">
        <v>313</v>
      </c>
      <c r="C113" s="423" t="s">
        <v>33</v>
      </c>
      <c r="D113" s="424"/>
      <c r="E113" s="424"/>
      <c r="F113" s="424"/>
      <c r="G113" s="424"/>
      <c r="H113" s="425"/>
      <c r="I113" s="263">
        <f>'JLP(R)FP-Ril 4.razina '!D40</f>
        <v>79634</v>
      </c>
      <c r="J113" s="263">
        <f>'2024. JLP(R)FP-Ril  razrada'!D11</f>
        <v>106178</v>
      </c>
      <c r="K113" s="371">
        <f>'2025. JLP(R)FP-Ril  razrada '!D11</f>
        <v>106178</v>
      </c>
      <c r="M113" s="302"/>
      <c r="N113" s="302"/>
      <c r="O113" s="302"/>
    </row>
    <row r="114" spans="2:15" ht="12.75">
      <c r="B114" s="215">
        <v>32</v>
      </c>
      <c r="C114" s="410" t="s">
        <v>24</v>
      </c>
      <c r="D114" s="410"/>
      <c r="E114" s="410"/>
      <c r="F114" s="410"/>
      <c r="G114" s="410"/>
      <c r="H114" s="410"/>
      <c r="I114" s="367">
        <f>SUM(I115:I117)</f>
        <v>90251</v>
      </c>
      <c r="J114" s="367">
        <f>SUM(J115:J117)</f>
        <v>103525</v>
      </c>
      <c r="K114" s="367">
        <f>SUM(K115:K117)</f>
        <v>103523</v>
      </c>
      <c r="M114" s="302"/>
      <c r="N114" s="302"/>
      <c r="O114" s="302"/>
    </row>
    <row r="115" spans="2:15" ht="12.75">
      <c r="B115" s="239">
        <v>321</v>
      </c>
      <c r="C115" s="416" t="s">
        <v>74</v>
      </c>
      <c r="D115" s="417"/>
      <c r="E115" s="417"/>
      <c r="F115" s="417"/>
      <c r="G115" s="417"/>
      <c r="H115" s="418"/>
      <c r="I115" s="369">
        <f>'JLP(R)FP-Ril 4.razina '!D44+'JLP(R)FP-Ril 4.razina '!I44</f>
        <v>67688</v>
      </c>
      <c r="J115" s="372">
        <f>'2024. JLP(R)FP-Ril  razrada'!D13+'2024. JLP(R)FP-Ril  razrada'!H13</f>
        <v>80961</v>
      </c>
      <c r="K115" s="378">
        <f>'2025. JLP(R)FP-Ril  razrada '!D13+'2025. JLP(R)FP-Ril  razrada '!H13</f>
        <v>80961</v>
      </c>
      <c r="M115" s="302"/>
      <c r="N115" s="302"/>
      <c r="O115" s="302"/>
    </row>
    <row r="116" spans="2:15" ht="12.75">
      <c r="B116" s="239">
        <v>323</v>
      </c>
      <c r="C116" s="416" t="s">
        <v>182</v>
      </c>
      <c r="D116" s="417"/>
      <c r="E116" s="417"/>
      <c r="F116" s="417"/>
      <c r="G116" s="417"/>
      <c r="H116" s="418"/>
      <c r="I116" s="372">
        <f>'JLP(R)FP-Ril 4.razina '!D56</f>
        <v>19908</v>
      </c>
      <c r="J116" s="372">
        <f>'2024. JLP(R)FP-Ril  razrada'!D15</f>
        <v>19909</v>
      </c>
      <c r="K116" s="372">
        <f>'2025. JLP(R)FP-Ril  razrada '!D15</f>
        <v>19908</v>
      </c>
      <c r="M116" s="302"/>
      <c r="N116" s="302"/>
      <c r="O116" s="302"/>
    </row>
    <row r="117" spans="2:15" ht="12.75">
      <c r="B117" s="239">
        <v>329</v>
      </c>
      <c r="C117" s="416" t="s">
        <v>2</v>
      </c>
      <c r="D117" s="417"/>
      <c r="E117" s="417"/>
      <c r="F117" s="417"/>
      <c r="G117" s="417"/>
      <c r="H117" s="418"/>
      <c r="I117" s="369">
        <f>'JLP(R)FP-Ril 4.razina '!D68</f>
        <v>2655</v>
      </c>
      <c r="J117" s="372">
        <f>'2024. JLP(R)FP-Ril  razrada'!D17</f>
        <v>2655</v>
      </c>
      <c r="K117" s="372">
        <f>'2025. JLP(R)FP-Ril  razrada '!D17</f>
        <v>2654</v>
      </c>
      <c r="M117" s="302"/>
      <c r="N117" s="302"/>
      <c r="O117" s="302"/>
    </row>
    <row r="118" spans="2:15" ht="13.5" thickBot="1">
      <c r="B118" s="216"/>
      <c r="C118" s="415" t="s">
        <v>160</v>
      </c>
      <c r="D118" s="415"/>
      <c r="E118" s="415"/>
      <c r="F118" s="415"/>
      <c r="G118" s="415"/>
      <c r="H118" s="415"/>
      <c r="I118" s="262">
        <f>I114+I110</f>
        <v>674232</v>
      </c>
      <c r="J118" s="262">
        <f>J114+J110</f>
        <v>740595</v>
      </c>
      <c r="K118" s="262">
        <f>K114+K110</f>
        <v>753865</v>
      </c>
      <c r="M118" s="302"/>
      <c r="N118" s="302"/>
      <c r="O118" s="302"/>
    </row>
    <row r="119" spans="2:15" ht="12.75">
      <c r="B119" s="210"/>
      <c r="C119" s="211"/>
      <c r="D119" s="211"/>
      <c r="E119" s="211"/>
      <c r="F119" s="211"/>
      <c r="G119" s="211"/>
      <c r="H119" s="211"/>
      <c r="I119" s="46"/>
      <c r="J119" s="46"/>
      <c r="K119" s="46"/>
      <c r="M119" s="302"/>
      <c r="N119" s="302"/>
      <c r="O119" s="302"/>
    </row>
    <row r="120" spans="2:15" ht="12.75">
      <c r="B120" s="210"/>
      <c r="C120" s="211"/>
      <c r="D120" s="211"/>
      <c r="E120" s="211"/>
      <c r="F120" s="211"/>
      <c r="G120" s="211"/>
      <c r="H120" s="211"/>
      <c r="I120" s="46"/>
      <c r="J120" s="46"/>
      <c r="K120" s="46"/>
      <c r="M120" s="302"/>
      <c r="N120" s="302"/>
      <c r="O120" s="302"/>
    </row>
    <row r="121" spans="2:15" ht="13.5" thickBot="1">
      <c r="B121" s="240" t="s">
        <v>191</v>
      </c>
      <c r="C121" s="240"/>
      <c r="D121" s="240"/>
      <c r="E121" s="240"/>
      <c r="M121" s="302"/>
      <c r="N121" s="302"/>
      <c r="O121" s="302"/>
    </row>
    <row r="122" spans="2:15" ht="38.25">
      <c r="B122" s="212" t="s">
        <v>168</v>
      </c>
      <c r="C122" s="419" t="s">
        <v>0</v>
      </c>
      <c r="D122" s="419"/>
      <c r="E122" s="419"/>
      <c r="F122" s="419"/>
      <c r="G122" s="419"/>
      <c r="H122" s="419"/>
      <c r="I122" s="213" t="s">
        <v>146</v>
      </c>
      <c r="J122" s="213" t="s">
        <v>217</v>
      </c>
      <c r="K122" s="214" t="s">
        <v>239</v>
      </c>
      <c r="M122" s="302"/>
      <c r="N122" s="302"/>
      <c r="O122" s="302"/>
    </row>
    <row r="123" spans="2:15" ht="12.75">
      <c r="B123" s="215">
        <v>32</v>
      </c>
      <c r="C123" s="410" t="s">
        <v>24</v>
      </c>
      <c r="D123" s="410"/>
      <c r="E123" s="410"/>
      <c r="F123" s="410"/>
      <c r="G123" s="410"/>
      <c r="H123" s="410"/>
      <c r="I123" s="379">
        <f>SUM(I124:I126)</f>
        <v>19245</v>
      </c>
      <c r="J123" s="379">
        <f>SUM(J124:J126)</f>
        <v>0</v>
      </c>
      <c r="K123" s="379">
        <f>SUM(K124:K126)</f>
        <v>0</v>
      </c>
      <c r="M123" s="302"/>
      <c r="N123" s="302"/>
      <c r="O123" s="302"/>
    </row>
    <row r="124" spans="2:15" ht="12.75">
      <c r="B124" s="239">
        <v>322</v>
      </c>
      <c r="C124" s="416" t="s">
        <v>181</v>
      </c>
      <c r="D124" s="417"/>
      <c r="E124" s="417"/>
      <c r="F124" s="417"/>
      <c r="G124" s="417"/>
      <c r="H124" s="418"/>
      <c r="I124" s="380">
        <f>'JLP(R)FP-Ril 4.razina '!H49</f>
        <v>8627</v>
      </c>
      <c r="J124" s="263">
        <v>0</v>
      </c>
      <c r="K124" s="371">
        <v>0</v>
      </c>
      <c r="M124" s="302"/>
      <c r="N124" s="302"/>
      <c r="O124" s="302"/>
    </row>
    <row r="125" spans="2:15" ht="12.75">
      <c r="B125" s="239">
        <v>323</v>
      </c>
      <c r="C125" s="416" t="s">
        <v>182</v>
      </c>
      <c r="D125" s="417"/>
      <c r="E125" s="417"/>
      <c r="F125" s="417"/>
      <c r="G125" s="417"/>
      <c r="H125" s="418"/>
      <c r="I125" s="380">
        <f>'JLP(R)FP-Ril 4.razina '!H56</f>
        <v>9954</v>
      </c>
      <c r="J125" s="381">
        <v>0</v>
      </c>
      <c r="K125" s="371">
        <v>0</v>
      </c>
      <c r="M125" s="302"/>
      <c r="N125" s="302"/>
      <c r="O125" s="302"/>
    </row>
    <row r="126" spans="2:15" ht="12.75">
      <c r="B126" s="239">
        <v>324</v>
      </c>
      <c r="C126" s="416" t="s">
        <v>183</v>
      </c>
      <c r="D126" s="417"/>
      <c r="E126" s="417"/>
      <c r="F126" s="417"/>
      <c r="G126" s="417"/>
      <c r="H126" s="418"/>
      <c r="I126" s="372">
        <f>'JLP(R)FP-Ril 4.razina '!H66</f>
        <v>664</v>
      </c>
      <c r="J126" s="381">
        <v>0</v>
      </c>
      <c r="K126" s="371">
        <v>0</v>
      </c>
      <c r="M126" s="302"/>
      <c r="N126" s="302"/>
      <c r="O126" s="302"/>
    </row>
    <row r="127" spans="2:15" ht="12.75">
      <c r="B127" s="215">
        <v>34</v>
      </c>
      <c r="C127" s="420" t="s">
        <v>5</v>
      </c>
      <c r="D127" s="421"/>
      <c r="E127" s="421"/>
      <c r="F127" s="421"/>
      <c r="G127" s="421"/>
      <c r="H127" s="422"/>
      <c r="I127" s="261">
        <f>I128</f>
        <v>663</v>
      </c>
      <c r="J127" s="261">
        <f>J128</f>
        <v>0</v>
      </c>
      <c r="K127" s="261">
        <f>K128</f>
        <v>0</v>
      </c>
      <c r="M127" s="302"/>
      <c r="N127" s="302"/>
      <c r="O127" s="302"/>
    </row>
    <row r="128" spans="2:15" ht="12.75">
      <c r="B128" s="239">
        <v>343</v>
      </c>
      <c r="C128" s="404" t="s">
        <v>184</v>
      </c>
      <c r="D128" s="404"/>
      <c r="E128" s="404"/>
      <c r="F128" s="404"/>
      <c r="G128" s="404"/>
      <c r="H128" s="404"/>
      <c r="I128" s="263">
        <f>'JLP(R)FP-Ril 4.razina '!H75</f>
        <v>663</v>
      </c>
      <c r="J128" s="263">
        <v>0</v>
      </c>
      <c r="K128" s="371">
        <v>0</v>
      </c>
      <c r="M128" s="302"/>
      <c r="N128" s="302"/>
      <c r="O128" s="302"/>
    </row>
    <row r="129" spans="2:15" ht="13.5" thickBot="1">
      <c r="B129" s="216"/>
      <c r="C129" s="415" t="s">
        <v>192</v>
      </c>
      <c r="D129" s="415"/>
      <c r="E129" s="415"/>
      <c r="F129" s="415"/>
      <c r="G129" s="415"/>
      <c r="H129" s="415"/>
      <c r="I129" s="262">
        <f>I127+I123</f>
        <v>19908</v>
      </c>
      <c r="J129" s="262">
        <f>J127+J123</f>
        <v>0</v>
      </c>
      <c r="K129" s="262">
        <f>K127+K123</f>
        <v>0</v>
      </c>
      <c r="M129" s="302"/>
      <c r="N129" s="302"/>
      <c r="O129" s="302"/>
    </row>
    <row r="130" spans="2:15" ht="12.75">
      <c r="B130" s="210"/>
      <c r="C130" s="211"/>
      <c r="D130" s="211"/>
      <c r="E130" s="211"/>
      <c r="F130" s="211"/>
      <c r="G130" s="211"/>
      <c r="H130" s="211"/>
      <c r="I130" s="46"/>
      <c r="J130" s="46"/>
      <c r="K130" s="46"/>
      <c r="M130" s="302"/>
      <c r="N130" s="302"/>
      <c r="O130" s="302"/>
    </row>
    <row r="131" spans="13:15" ht="12.75">
      <c r="M131" s="302"/>
      <c r="N131" s="302"/>
      <c r="O131" s="302"/>
    </row>
    <row r="132" spans="13:15" ht="12.75">
      <c r="M132" s="302"/>
      <c r="N132" s="302"/>
      <c r="O132" s="302"/>
    </row>
    <row r="133" spans="13:15" ht="12.75">
      <c r="M133" s="302"/>
      <c r="N133" s="302"/>
      <c r="O133" s="302"/>
    </row>
    <row r="134" spans="2:15" ht="15">
      <c r="B134" s="443" t="s">
        <v>171</v>
      </c>
      <c r="C134" s="443"/>
      <c r="D134" s="443"/>
      <c r="E134" s="443"/>
      <c r="F134" s="443"/>
      <c r="G134" s="443"/>
      <c r="H134" s="443"/>
      <c r="M134" s="302"/>
      <c r="N134" s="302"/>
      <c r="O134" s="302"/>
    </row>
    <row r="135" spans="13:15" ht="12.75">
      <c r="M135" s="302"/>
      <c r="N135" s="302"/>
      <c r="O135" s="302"/>
    </row>
    <row r="136" spans="13:15" ht="12.75">
      <c r="M136" s="302"/>
      <c r="N136" s="302"/>
      <c r="O136" s="302"/>
    </row>
    <row r="137" spans="13:15" ht="12.75">
      <c r="M137" s="302"/>
      <c r="N137" s="302"/>
      <c r="O137" s="302"/>
    </row>
    <row r="138" spans="2:15" ht="13.5" thickBot="1">
      <c r="B138" s="442" t="s">
        <v>152</v>
      </c>
      <c r="C138" s="442"/>
      <c r="D138" s="442"/>
      <c r="E138" s="442"/>
      <c r="M138" s="302"/>
      <c r="N138" s="302"/>
      <c r="O138" s="302"/>
    </row>
    <row r="139" spans="2:15" ht="38.25">
      <c r="B139" s="212" t="s">
        <v>168</v>
      </c>
      <c r="C139" s="419" t="s">
        <v>0</v>
      </c>
      <c r="D139" s="419"/>
      <c r="E139" s="419"/>
      <c r="F139" s="419"/>
      <c r="G139" s="419"/>
      <c r="H139" s="419"/>
      <c r="I139" s="213" t="s">
        <v>146</v>
      </c>
      <c r="J139" s="213" t="s">
        <v>217</v>
      </c>
      <c r="K139" s="214" t="s">
        <v>239</v>
      </c>
      <c r="M139" s="302"/>
      <c r="N139" s="302"/>
      <c r="O139" s="302"/>
    </row>
    <row r="140" spans="2:15" ht="12.75">
      <c r="B140" s="215">
        <v>42</v>
      </c>
      <c r="C140" s="410" t="s">
        <v>188</v>
      </c>
      <c r="D140" s="410"/>
      <c r="E140" s="410"/>
      <c r="F140" s="410"/>
      <c r="G140" s="410"/>
      <c r="H140" s="410"/>
      <c r="I140" s="367">
        <f>SUM(I141:I143)</f>
        <v>4247</v>
      </c>
      <c r="J140" s="367">
        <f>SUM(J141:J143)</f>
        <v>4247</v>
      </c>
      <c r="K140" s="367">
        <f>SUM(K141:K143)</f>
        <v>4380</v>
      </c>
      <c r="M140" s="302"/>
      <c r="N140" s="302"/>
      <c r="O140" s="302"/>
    </row>
    <row r="141" spans="2:15" ht="12.75">
      <c r="B141" s="239">
        <v>422</v>
      </c>
      <c r="C141" s="404" t="s">
        <v>187</v>
      </c>
      <c r="D141" s="404"/>
      <c r="E141" s="404"/>
      <c r="F141" s="404"/>
      <c r="G141" s="404"/>
      <c r="H141" s="404"/>
      <c r="I141" s="369">
        <f>'JLP(R)FP-Ril 4.razina '!E80</f>
        <v>2919</v>
      </c>
      <c r="J141" s="369">
        <f>'2024. JLP(R)FP-Ril  razrada'!E21</f>
        <v>2919</v>
      </c>
      <c r="K141" s="370">
        <f>'2025. JLP(R)FP-Ril  razrada '!E21</f>
        <v>3052</v>
      </c>
      <c r="M141" s="302"/>
      <c r="N141" s="302"/>
      <c r="O141" s="302"/>
    </row>
    <row r="142" spans="2:15" ht="12.75">
      <c r="B142" s="239">
        <v>424</v>
      </c>
      <c r="C142" s="416" t="s">
        <v>189</v>
      </c>
      <c r="D142" s="417"/>
      <c r="E142" s="417"/>
      <c r="F142" s="417"/>
      <c r="G142" s="417"/>
      <c r="H142" s="418"/>
      <c r="I142" s="369">
        <f>'JLP(R)FP-Ril 4.razina '!E86</f>
        <v>664</v>
      </c>
      <c r="J142" s="369">
        <f>'2024. JLP(R)FP-Ril  razrada'!E22</f>
        <v>664</v>
      </c>
      <c r="K142" s="370">
        <f>'2025. JLP(R)FP-Ril  razrada '!E22</f>
        <v>664</v>
      </c>
      <c r="M142" s="302"/>
      <c r="N142" s="302"/>
      <c r="O142" s="302"/>
    </row>
    <row r="143" spans="2:15" ht="12.75">
      <c r="B143" s="239">
        <v>426</v>
      </c>
      <c r="C143" s="416" t="s">
        <v>190</v>
      </c>
      <c r="D143" s="417"/>
      <c r="E143" s="417"/>
      <c r="F143" s="417"/>
      <c r="G143" s="417"/>
      <c r="H143" s="418"/>
      <c r="I143" s="369">
        <f>'JLP(R)FP-Ril 4.razina '!E88</f>
        <v>664</v>
      </c>
      <c r="J143" s="369">
        <f>'2024. JLP(R)FP-Ril  razrada'!E23</f>
        <v>664</v>
      </c>
      <c r="K143" s="370">
        <f>'2025. JLP(R)FP-Ril  razrada '!E23</f>
        <v>664</v>
      </c>
      <c r="M143" s="302"/>
      <c r="N143" s="302"/>
      <c r="O143" s="302"/>
    </row>
    <row r="144" spans="2:15" ht="13.5" thickBot="1">
      <c r="B144" s="216"/>
      <c r="C144" s="415" t="s">
        <v>151</v>
      </c>
      <c r="D144" s="415"/>
      <c r="E144" s="415"/>
      <c r="F144" s="415"/>
      <c r="G144" s="415"/>
      <c r="H144" s="415"/>
      <c r="I144" s="262">
        <f>I140</f>
        <v>4247</v>
      </c>
      <c r="J144" s="262">
        <f>J140</f>
        <v>4247</v>
      </c>
      <c r="K144" s="262">
        <f>K140</f>
        <v>4380</v>
      </c>
      <c r="M144" s="302"/>
      <c r="N144" s="302"/>
      <c r="O144" s="302"/>
    </row>
    <row r="145" spans="13:15" ht="12.75">
      <c r="M145" s="302"/>
      <c r="N145" s="302"/>
      <c r="O145" s="302"/>
    </row>
    <row r="146" spans="13:15" ht="12.75">
      <c r="M146" s="302"/>
      <c r="N146" s="302"/>
      <c r="O146" s="302"/>
    </row>
    <row r="147" spans="2:15" ht="13.5" thickBot="1">
      <c r="B147" s="240" t="s">
        <v>161</v>
      </c>
      <c r="C147" s="240"/>
      <c r="D147" s="240"/>
      <c r="E147" s="240"/>
      <c r="M147" s="302"/>
      <c r="N147" s="302"/>
      <c r="O147" s="302"/>
    </row>
    <row r="148" spans="2:15" ht="38.25">
      <c r="B148" s="212" t="s">
        <v>168</v>
      </c>
      <c r="C148" s="419" t="s">
        <v>0</v>
      </c>
      <c r="D148" s="419"/>
      <c r="E148" s="419"/>
      <c r="F148" s="419"/>
      <c r="G148" s="419"/>
      <c r="H148" s="419"/>
      <c r="I148" s="213" t="s">
        <v>146</v>
      </c>
      <c r="J148" s="213" t="s">
        <v>217</v>
      </c>
      <c r="K148" s="214" t="s">
        <v>239</v>
      </c>
      <c r="M148" s="302"/>
      <c r="N148" s="302"/>
      <c r="O148" s="302"/>
    </row>
    <row r="149" spans="2:15" ht="12.75">
      <c r="B149" s="215">
        <v>42</v>
      </c>
      <c r="C149" s="410" t="s">
        <v>188</v>
      </c>
      <c r="D149" s="410"/>
      <c r="E149" s="410"/>
      <c r="F149" s="410"/>
      <c r="G149" s="410"/>
      <c r="H149" s="410"/>
      <c r="I149" s="367">
        <f>SUM(I150:I152)</f>
        <v>15210</v>
      </c>
      <c r="J149" s="367">
        <f>SUM(J150:J152)</f>
        <v>15210</v>
      </c>
      <c r="K149" s="367">
        <f>SUM(K150:K152)</f>
        <v>15210</v>
      </c>
      <c r="M149" s="302"/>
      <c r="N149" s="302"/>
      <c r="O149" s="302"/>
    </row>
    <row r="150" spans="2:15" ht="12.75">
      <c r="B150" s="239">
        <v>422</v>
      </c>
      <c r="C150" s="404" t="s">
        <v>187</v>
      </c>
      <c r="D150" s="404"/>
      <c r="E150" s="404"/>
      <c r="F150" s="404"/>
      <c r="G150" s="404"/>
      <c r="H150" s="404"/>
      <c r="I150" s="372">
        <f>'JLP(R)FP-Ril 4.razina '!G80</f>
        <v>14547</v>
      </c>
      <c r="J150" s="372">
        <f>'2024. JLP(R)FP-Ril  razrada'!F21</f>
        <v>14547</v>
      </c>
      <c r="K150" s="378">
        <f>'2025. JLP(R)FP-Ril  razrada '!F21</f>
        <v>14547</v>
      </c>
      <c r="M150" s="302"/>
      <c r="N150" s="302"/>
      <c r="O150" s="302"/>
    </row>
    <row r="151" spans="2:15" ht="12.75">
      <c r="B151" s="239">
        <v>424</v>
      </c>
      <c r="C151" s="416" t="s">
        <v>189</v>
      </c>
      <c r="D151" s="417"/>
      <c r="E151" s="417"/>
      <c r="F151" s="417"/>
      <c r="G151" s="417"/>
      <c r="H151" s="418"/>
      <c r="I151" s="372">
        <f>'JLP(R)FP-Ril 4.razina '!G86</f>
        <v>398</v>
      </c>
      <c r="J151" s="372">
        <f>'2024. JLP(R)FP-Ril  razrada'!F22</f>
        <v>398</v>
      </c>
      <c r="K151" s="378">
        <f>'2025. JLP(R)FP-Ril  razrada '!F22</f>
        <v>398</v>
      </c>
      <c r="M151" s="302"/>
      <c r="N151" s="302"/>
      <c r="O151" s="302"/>
    </row>
    <row r="152" spans="2:15" ht="12.75">
      <c r="B152" s="239">
        <v>426</v>
      </c>
      <c r="C152" s="416" t="s">
        <v>190</v>
      </c>
      <c r="D152" s="417"/>
      <c r="E152" s="417"/>
      <c r="F152" s="417"/>
      <c r="G152" s="417"/>
      <c r="H152" s="418"/>
      <c r="I152" s="372">
        <f>'JLP(R)FP-Ril 4.razina '!G88</f>
        <v>265</v>
      </c>
      <c r="J152" s="372">
        <f>'2024. JLP(R)FP-Ril  razrada'!F23</f>
        <v>265</v>
      </c>
      <c r="K152" s="378">
        <f>'2025. JLP(R)FP-Ril  razrada '!F23</f>
        <v>265</v>
      </c>
      <c r="M152" s="302"/>
      <c r="N152" s="302"/>
      <c r="O152" s="302"/>
    </row>
    <row r="153" spans="2:15" ht="13.5" thickBot="1">
      <c r="B153" s="216"/>
      <c r="C153" s="415" t="s">
        <v>169</v>
      </c>
      <c r="D153" s="415"/>
      <c r="E153" s="415"/>
      <c r="F153" s="415"/>
      <c r="G153" s="415"/>
      <c r="H153" s="415"/>
      <c r="I153" s="262">
        <f>I149</f>
        <v>15210</v>
      </c>
      <c r="J153" s="262">
        <f>J149</f>
        <v>15210</v>
      </c>
      <c r="K153" s="373">
        <f>K149</f>
        <v>15210</v>
      </c>
      <c r="M153" s="302"/>
      <c r="N153" s="302"/>
      <c r="O153" s="302"/>
    </row>
    <row r="154" spans="2:15" ht="12.75">
      <c r="B154" s="210"/>
      <c r="C154" s="211"/>
      <c r="D154" s="211"/>
      <c r="E154" s="211"/>
      <c r="F154" s="211"/>
      <c r="G154" s="211"/>
      <c r="H154" s="211"/>
      <c r="I154" s="46"/>
      <c r="J154" s="46"/>
      <c r="K154" s="46"/>
      <c r="M154" s="302"/>
      <c r="N154" s="302"/>
      <c r="O154" s="302"/>
    </row>
    <row r="155" spans="2:15" ht="12.75">
      <c r="B155" s="210"/>
      <c r="C155" s="211"/>
      <c r="D155" s="211"/>
      <c r="E155" s="211"/>
      <c r="F155" s="211"/>
      <c r="G155" s="211"/>
      <c r="H155" s="211"/>
      <c r="I155" s="46"/>
      <c r="J155" s="46"/>
      <c r="K155" s="46"/>
      <c r="M155" s="302"/>
      <c r="N155" s="302"/>
      <c r="O155" s="302"/>
    </row>
    <row r="156" spans="2:15" ht="13.5" thickBot="1">
      <c r="B156" s="240" t="s">
        <v>191</v>
      </c>
      <c r="C156" s="240"/>
      <c r="D156" s="240"/>
      <c r="E156" s="240"/>
      <c r="M156" s="302"/>
      <c r="N156" s="302"/>
      <c r="O156" s="302"/>
    </row>
    <row r="157" spans="2:15" ht="38.25">
      <c r="B157" s="212" t="s">
        <v>168</v>
      </c>
      <c r="C157" s="419" t="s">
        <v>0</v>
      </c>
      <c r="D157" s="419"/>
      <c r="E157" s="419"/>
      <c r="F157" s="419"/>
      <c r="G157" s="419"/>
      <c r="H157" s="419"/>
      <c r="I157" s="213" t="s">
        <v>146</v>
      </c>
      <c r="J157" s="213" t="s">
        <v>217</v>
      </c>
      <c r="K157" s="214" t="s">
        <v>239</v>
      </c>
      <c r="M157" s="302"/>
      <c r="N157" s="302"/>
      <c r="O157" s="302"/>
    </row>
    <row r="158" spans="2:15" ht="13.5" thickBot="1">
      <c r="B158" s="215">
        <v>42</v>
      </c>
      <c r="C158" s="410" t="s">
        <v>188</v>
      </c>
      <c r="D158" s="410"/>
      <c r="E158" s="410"/>
      <c r="F158" s="410"/>
      <c r="G158" s="410"/>
      <c r="H158" s="410"/>
      <c r="I158" s="262">
        <f>SUM(I159:I161)</f>
        <v>19908</v>
      </c>
      <c r="J158" s="262">
        <f>SUM(J159:J161)</f>
        <v>0</v>
      </c>
      <c r="K158" s="262">
        <f>SUM(K159:K161)</f>
        <v>0</v>
      </c>
      <c r="M158" s="302"/>
      <c r="N158" s="302"/>
      <c r="O158" s="302"/>
    </row>
    <row r="159" spans="2:15" ht="12.75">
      <c r="B159" s="239">
        <v>422</v>
      </c>
      <c r="C159" s="404" t="s">
        <v>187</v>
      </c>
      <c r="D159" s="404"/>
      <c r="E159" s="404"/>
      <c r="F159" s="404"/>
      <c r="G159" s="404"/>
      <c r="H159" s="404"/>
      <c r="I159" s="263">
        <f>'JLP(R)FP-Ril 4.razina '!H80</f>
        <v>17918</v>
      </c>
      <c r="J159" s="263">
        <v>0</v>
      </c>
      <c r="K159" s="371">
        <v>0</v>
      </c>
      <c r="M159" s="302"/>
      <c r="N159" s="302"/>
      <c r="O159" s="302"/>
    </row>
    <row r="160" spans="2:15" ht="12.75">
      <c r="B160" s="239">
        <v>424</v>
      </c>
      <c r="C160" s="416" t="s">
        <v>189</v>
      </c>
      <c r="D160" s="417"/>
      <c r="E160" s="417"/>
      <c r="F160" s="417"/>
      <c r="G160" s="417"/>
      <c r="H160" s="418"/>
      <c r="I160" s="263">
        <f>'JLP(R)FP-Ril 4.razina '!H86</f>
        <v>663</v>
      </c>
      <c r="J160" s="263">
        <v>0</v>
      </c>
      <c r="K160" s="371">
        <v>0</v>
      </c>
      <c r="M160" s="302"/>
      <c r="N160" s="302"/>
      <c r="O160" s="302"/>
    </row>
    <row r="161" spans="2:15" ht="12.75">
      <c r="B161" s="239">
        <v>426</v>
      </c>
      <c r="C161" s="416" t="s">
        <v>190</v>
      </c>
      <c r="D161" s="417"/>
      <c r="E161" s="417"/>
      <c r="F161" s="417"/>
      <c r="G161" s="417"/>
      <c r="H161" s="418"/>
      <c r="I161" s="263">
        <f>'JLP(R)FP-Ril 4.razina '!H88</f>
        <v>1327</v>
      </c>
      <c r="J161" s="263">
        <v>0</v>
      </c>
      <c r="K161" s="371">
        <v>0</v>
      </c>
      <c r="M161" s="302"/>
      <c r="N161" s="302"/>
      <c r="O161" s="302"/>
    </row>
    <row r="162" spans="2:15" ht="13.5" thickBot="1">
      <c r="B162" s="216"/>
      <c r="C162" s="415" t="s">
        <v>192</v>
      </c>
      <c r="D162" s="415"/>
      <c r="E162" s="415"/>
      <c r="F162" s="415"/>
      <c r="G162" s="415"/>
      <c r="H162" s="415"/>
      <c r="I162" s="262">
        <f>I158</f>
        <v>19908</v>
      </c>
      <c r="J162" s="262">
        <f>J158</f>
        <v>0</v>
      </c>
      <c r="K162" s="262">
        <f>K158</f>
        <v>0</v>
      </c>
      <c r="M162" s="302"/>
      <c r="N162" s="302"/>
      <c r="O162" s="302"/>
    </row>
    <row r="163" spans="2:15" ht="12.75">
      <c r="B163" s="210"/>
      <c r="C163" s="211"/>
      <c r="D163" s="211"/>
      <c r="E163" s="211"/>
      <c r="F163" s="211"/>
      <c r="G163" s="211"/>
      <c r="H163" s="211"/>
      <c r="I163" s="46"/>
      <c r="J163" s="46"/>
      <c r="K163" s="46"/>
      <c r="M163" s="302"/>
      <c r="N163" s="302"/>
      <c r="O163" s="302"/>
    </row>
    <row r="164" spans="2:15" ht="13.5" thickBot="1">
      <c r="B164" s="240" t="s">
        <v>177</v>
      </c>
      <c r="C164" s="240"/>
      <c r="D164" s="240"/>
      <c r="E164" s="240"/>
      <c r="M164" s="302"/>
      <c r="N164" s="302"/>
      <c r="O164" s="302"/>
    </row>
    <row r="165" spans="2:15" ht="38.25">
      <c r="B165" s="212" t="s">
        <v>168</v>
      </c>
      <c r="C165" s="419" t="s">
        <v>0</v>
      </c>
      <c r="D165" s="419"/>
      <c r="E165" s="419"/>
      <c r="F165" s="419"/>
      <c r="G165" s="419"/>
      <c r="H165" s="419"/>
      <c r="I165" s="213" t="s">
        <v>146</v>
      </c>
      <c r="J165" s="213" t="s">
        <v>217</v>
      </c>
      <c r="K165" s="214" t="s">
        <v>239</v>
      </c>
      <c r="M165" s="302"/>
      <c r="N165" s="302"/>
      <c r="O165" s="302"/>
    </row>
    <row r="166" spans="2:15" ht="12.75">
      <c r="B166" s="215">
        <v>42</v>
      </c>
      <c r="C166" s="410" t="s">
        <v>188</v>
      </c>
      <c r="D166" s="410"/>
      <c r="E166" s="410"/>
      <c r="F166" s="410"/>
      <c r="G166" s="410"/>
      <c r="H166" s="410"/>
      <c r="I166" s="367">
        <f>SUM(I167:I167)</f>
        <v>1991</v>
      </c>
      <c r="J166" s="367">
        <f>SUM(J167:J167)</f>
        <v>1991</v>
      </c>
      <c r="K166" s="368">
        <f>SUM(K167:K167)</f>
        <v>1991</v>
      </c>
      <c r="M166" s="302"/>
      <c r="N166" s="302"/>
      <c r="O166" s="302"/>
    </row>
    <row r="167" spans="2:15" ht="12.75">
      <c r="B167" s="239">
        <v>422</v>
      </c>
      <c r="C167" s="404" t="s">
        <v>187</v>
      </c>
      <c r="D167" s="404"/>
      <c r="E167" s="404"/>
      <c r="F167" s="404"/>
      <c r="G167" s="404"/>
      <c r="H167" s="404"/>
      <c r="I167" s="369">
        <f>'JLP(R)FP-Ril 4.razina '!J80</f>
        <v>1991</v>
      </c>
      <c r="J167" s="369">
        <f>'2024. JLP(R)FP-Ril  razrada'!I21</f>
        <v>1991</v>
      </c>
      <c r="K167" s="370">
        <f>'2025. JLP(R)FP-Ril  razrada '!I21</f>
        <v>1991</v>
      </c>
      <c r="M167" s="302"/>
      <c r="N167" s="302"/>
      <c r="O167" s="302"/>
    </row>
    <row r="168" spans="2:15" ht="13.5" thickBot="1">
      <c r="B168" s="216"/>
      <c r="C168" s="415" t="s">
        <v>178</v>
      </c>
      <c r="D168" s="415"/>
      <c r="E168" s="415"/>
      <c r="F168" s="415"/>
      <c r="G168" s="415"/>
      <c r="H168" s="415"/>
      <c r="I168" s="262">
        <f>I166</f>
        <v>1991</v>
      </c>
      <c r="J168" s="262">
        <f>J166</f>
        <v>1991</v>
      </c>
      <c r="K168" s="373">
        <f>K166</f>
        <v>1991</v>
      </c>
      <c r="M168" s="302"/>
      <c r="N168" s="302"/>
      <c r="O168" s="302"/>
    </row>
    <row r="169" spans="2:15" ht="12.75">
      <c r="B169" s="210"/>
      <c r="C169" s="211"/>
      <c r="D169" s="211"/>
      <c r="E169" s="211"/>
      <c r="F169" s="211"/>
      <c r="G169" s="211"/>
      <c r="H169" s="211"/>
      <c r="I169" s="46"/>
      <c r="J169" s="46"/>
      <c r="K169" s="46"/>
      <c r="M169" s="302"/>
      <c r="N169" s="302"/>
      <c r="O169" s="302"/>
    </row>
    <row r="170" spans="13:15" ht="12.75">
      <c r="M170" s="302"/>
      <c r="N170" s="302"/>
      <c r="O170" s="302"/>
    </row>
    <row r="171" spans="2:15" ht="13.5" thickBot="1">
      <c r="B171" s="426" t="s">
        <v>193</v>
      </c>
      <c r="C171" s="427"/>
      <c r="D171" s="427"/>
      <c r="E171" s="427"/>
      <c r="F171" s="427"/>
      <c r="G171" s="427"/>
      <c r="H171" s="428"/>
      <c r="I171" s="377">
        <f>I168+I162+I153+I144+I118+I105+I85+I92+I129</f>
        <v>805136</v>
      </c>
      <c r="J171" s="377">
        <f>J168+J162+J153+J144+J118+J105+J85+J92+J129</f>
        <v>838637</v>
      </c>
      <c r="K171" s="377">
        <f>K168+K162+K153+K144+K118+K105+K85+K92+K129</f>
        <v>853368</v>
      </c>
      <c r="M171" s="302"/>
      <c r="N171" s="302"/>
      <c r="O171" s="302"/>
    </row>
    <row r="172" spans="13:15" ht="12.75">
      <c r="M172" s="302"/>
      <c r="N172" s="302"/>
      <c r="O172" s="302"/>
    </row>
    <row r="173" spans="13:15" ht="12.75">
      <c r="M173" s="302"/>
      <c r="N173" s="302"/>
      <c r="O173" s="302"/>
    </row>
    <row r="174" spans="13:15" ht="12.75">
      <c r="M174" s="302"/>
      <c r="N174" s="302"/>
      <c r="O174" s="302"/>
    </row>
    <row r="175" spans="13:15" ht="12.75">
      <c r="M175" s="302"/>
      <c r="N175" s="302"/>
      <c r="O175" s="302"/>
    </row>
    <row r="176" spans="2:15" ht="12.75">
      <c r="B176" s="413" t="s">
        <v>194</v>
      </c>
      <c r="C176" s="413"/>
      <c r="D176" s="413"/>
      <c r="E176" s="413"/>
      <c r="F176" s="413"/>
      <c r="G176" s="413"/>
      <c r="H176" s="413"/>
      <c r="I176" s="413"/>
      <c r="J176" s="413"/>
      <c r="K176" s="413"/>
      <c r="M176" s="302"/>
      <c r="N176" s="302"/>
      <c r="O176" s="302"/>
    </row>
    <row r="177" spans="2:15" ht="12.75">
      <c r="B177" s="413"/>
      <c r="C177" s="413"/>
      <c r="D177" s="413"/>
      <c r="E177" s="413"/>
      <c r="F177" s="413"/>
      <c r="G177" s="413"/>
      <c r="H177" s="413"/>
      <c r="I177" s="413"/>
      <c r="J177" s="413"/>
      <c r="K177" s="413"/>
      <c r="M177" s="302"/>
      <c r="N177" s="302"/>
      <c r="O177" s="302"/>
    </row>
    <row r="178" spans="2:15" ht="12.75">
      <c r="B178" s="413"/>
      <c r="C178" s="413"/>
      <c r="D178" s="413"/>
      <c r="E178" s="413"/>
      <c r="F178" s="413"/>
      <c r="G178" s="413"/>
      <c r="H178" s="413"/>
      <c r="I178" s="413"/>
      <c r="J178" s="413"/>
      <c r="K178" s="413"/>
      <c r="M178" s="302"/>
      <c r="N178" s="302"/>
      <c r="O178" s="302"/>
    </row>
    <row r="179" spans="13:15" ht="12.75" customHeight="1">
      <c r="M179" s="302"/>
      <c r="N179" s="302"/>
      <c r="O179" s="302"/>
    </row>
    <row r="180" spans="13:15" ht="12.75" customHeight="1" thickBot="1">
      <c r="M180" s="302"/>
      <c r="N180" s="302"/>
      <c r="O180" s="302"/>
    </row>
    <row r="181" spans="2:15" ht="12.75" customHeight="1">
      <c r="B181" s="242" t="s">
        <v>168</v>
      </c>
      <c r="C181" s="419" t="s">
        <v>0</v>
      </c>
      <c r="D181" s="419"/>
      <c r="E181" s="419"/>
      <c r="F181" s="419"/>
      <c r="G181" s="419"/>
      <c r="H181" s="419"/>
      <c r="I181" s="213" t="s">
        <v>145</v>
      </c>
      <c r="J181" s="213" t="s">
        <v>146</v>
      </c>
      <c r="K181" s="214" t="s">
        <v>217</v>
      </c>
      <c r="M181" s="302"/>
      <c r="N181" s="302"/>
      <c r="O181" s="302"/>
    </row>
    <row r="182" spans="2:15" ht="12.75">
      <c r="B182" s="244">
        <v>1</v>
      </c>
      <c r="C182" s="423" t="s">
        <v>196</v>
      </c>
      <c r="D182" s="424"/>
      <c r="E182" s="424"/>
      <c r="F182" s="424"/>
      <c r="G182" s="424"/>
      <c r="H182" s="425"/>
      <c r="I182" s="263">
        <f>I144+I85</f>
        <v>54682</v>
      </c>
      <c r="J182" s="263">
        <f>J144+J85</f>
        <v>61636</v>
      </c>
      <c r="K182" s="371">
        <f>K144+K85</f>
        <v>63097</v>
      </c>
      <c r="M182" s="302"/>
      <c r="N182" s="302"/>
      <c r="O182" s="302"/>
    </row>
    <row r="183" spans="2:15" ht="12.75">
      <c r="B183" s="244">
        <v>3</v>
      </c>
      <c r="C183" s="423" t="s">
        <v>49</v>
      </c>
      <c r="D183" s="424"/>
      <c r="E183" s="424"/>
      <c r="F183" s="424"/>
      <c r="G183" s="424"/>
      <c r="H183" s="425"/>
      <c r="I183" s="263">
        <f>I92</f>
        <v>40</v>
      </c>
      <c r="J183" s="263">
        <f>J92</f>
        <v>40</v>
      </c>
      <c r="K183" s="263">
        <f>K92</f>
        <v>40</v>
      </c>
      <c r="M183" s="302"/>
      <c r="N183" s="302"/>
      <c r="O183" s="302"/>
    </row>
    <row r="184" spans="2:15" ht="12.75">
      <c r="B184" s="244">
        <v>4</v>
      </c>
      <c r="C184" s="423" t="s">
        <v>8</v>
      </c>
      <c r="D184" s="424"/>
      <c r="E184" s="424"/>
      <c r="F184" s="424"/>
      <c r="G184" s="424"/>
      <c r="H184" s="425"/>
      <c r="I184" s="263">
        <f>I153+I105</f>
        <v>34375</v>
      </c>
      <c r="J184" s="263">
        <f>J153+J105</f>
        <v>34375</v>
      </c>
      <c r="K184" s="371">
        <f>K153+K105</f>
        <v>34375</v>
      </c>
      <c r="M184" s="302"/>
      <c r="N184" s="302"/>
      <c r="O184" s="302"/>
    </row>
    <row r="185" spans="2:15" ht="12.75">
      <c r="B185" s="244">
        <v>94</v>
      </c>
      <c r="C185" s="423" t="s">
        <v>197</v>
      </c>
      <c r="D185" s="424"/>
      <c r="E185" s="424"/>
      <c r="F185" s="424"/>
      <c r="G185" s="424"/>
      <c r="H185" s="425"/>
      <c r="I185" s="263">
        <f>I162+I129</f>
        <v>39816</v>
      </c>
      <c r="J185" s="263">
        <f>J162</f>
        <v>0</v>
      </c>
      <c r="K185" s="263">
        <f>K162</f>
        <v>0</v>
      </c>
      <c r="M185" s="302"/>
      <c r="N185" s="302"/>
      <c r="O185" s="302"/>
    </row>
    <row r="186" spans="2:15" ht="12.75">
      <c r="B186" s="244">
        <v>5</v>
      </c>
      <c r="C186" s="423" t="s">
        <v>15</v>
      </c>
      <c r="D186" s="424"/>
      <c r="E186" s="424"/>
      <c r="F186" s="424"/>
      <c r="G186" s="424"/>
      <c r="H186" s="425"/>
      <c r="I186" s="263">
        <f>I118</f>
        <v>674232</v>
      </c>
      <c r="J186" s="263">
        <f>J118</f>
        <v>740595</v>
      </c>
      <c r="K186" s="371">
        <f>K118</f>
        <v>753865</v>
      </c>
      <c r="M186" s="302"/>
      <c r="N186" s="302"/>
      <c r="O186" s="302"/>
    </row>
    <row r="187" spans="2:15" ht="12.75">
      <c r="B187" s="239">
        <v>6</v>
      </c>
      <c r="C187" s="404" t="s">
        <v>1</v>
      </c>
      <c r="D187" s="404"/>
      <c r="E187" s="404"/>
      <c r="F187" s="404"/>
      <c r="G187" s="404"/>
      <c r="H187" s="404"/>
      <c r="I187" s="372">
        <f>I168</f>
        <v>1991</v>
      </c>
      <c r="J187" s="372">
        <f>J168</f>
        <v>1991</v>
      </c>
      <c r="K187" s="378">
        <f>K168</f>
        <v>1991</v>
      </c>
      <c r="M187" s="302"/>
      <c r="N187" s="302"/>
      <c r="O187" s="302"/>
    </row>
    <row r="188" spans="2:15" ht="12.75">
      <c r="B188" s="435" t="s">
        <v>19</v>
      </c>
      <c r="C188" s="436"/>
      <c r="D188" s="436"/>
      <c r="E188" s="436"/>
      <c r="F188" s="436"/>
      <c r="G188" s="436"/>
      <c r="H188" s="437"/>
      <c r="I188" s="382">
        <f>SUM(I182:I187)</f>
        <v>805136</v>
      </c>
      <c r="J188" s="382">
        <f>SUM(J182:J187)</f>
        <v>838637</v>
      </c>
      <c r="K188" s="382">
        <f>SUM(K182:K187)</f>
        <v>853368</v>
      </c>
      <c r="M188" s="302"/>
      <c r="N188" s="302"/>
      <c r="O188" s="302"/>
    </row>
    <row r="189" spans="2:15" ht="13.5" thickBot="1">
      <c r="B189" s="426" t="s">
        <v>195</v>
      </c>
      <c r="C189" s="427"/>
      <c r="D189" s="427"/>
      <c r="E189" s="427"/>
      <c r="F189" s="427"/>
      <c r="G189" s="427"/>
      <c r="H189" s="428"/>
      <c r="I189" s="377">
        <f>I188</f>
        <v>805136</v>
      </c>
      <c r="J189" s="377">
        <f>J188</f>
        <v>838637</v>
      </c>
      <c r="K189" s="377">
        <f>K188</f>
        <v>853368</v>
      </c>
      <c r="M189" s="302"/>
      <c r="N189" s="302"/>
      <c r="O189" s="302"/>
    </row>
    <row r="190" spans="13:15" ht="12.75">
      <c r="M190" s="302"/>
      <c r="N190" s="302"/>
      <c r="O190" s="302"/>
    </row>
    <row r="191" spans="13:15" ht="12.75">
      <c r="M191" s="302"/>
      <c r="N191" s="302"/>
      <c r="O191" s="302"/>
    </row>
    <row r="192" spans="13:15" ht="12.75">
      <c r="M192" s="302"/>
      <c r="N192" s="302"/>
      <c r="O192" s="302"/>
    </row>
    <row r="193" spans="13:15" ht="12.75">
      <c r="M193" s="302"/>
      <c r="N193" s="302"/>
      <c r="O193" s="302"/>
    </row>
    <row r="194" spans="2:15" ht="12.75">
      <c r="B194" s="413" t="s">
        <v>198</v>
      </c>
      <c r="C194" s="413"/>
      <c r="D194" s="413"/>
      <c r="E194" s="413"/>
      <c r="F194" s="413"/>
      <c r="G194" s="413"/>
      <c r="H194" s="413"/>
      <c r="I194" s="413"/>
      <c r="J194" s="413"/>
      <c r="K194" s="413"/>
      <c r="M194" s="302"/>
      <c r="N194" s="302"/>
      <c r="O194" s="302"/>
    </row>
    <row r="195" spans="2:15" ht="12.75">
      <c r="B195" s="413"/>
      <c r="C195" s="413"/>
      <c r="D195" s="413"/>
      <c r="E195" s="413"/>
      <c r="F195" s="413"/>
      <c r="G195" s="413"/>
      <c r="H195" s="413"/>
      <c r="I195" s="413"/>
      <c r="J195" s="413"/>
      <c r="K195" s="413"/>
      <c r="M195" s="302"/>
      <c r="N195" s="302"/>
      <c r="O195" s="302"/>
    </row>
    <row r="196" spans="2:15" ht="12.75">
      <c r="B196" s="413"/>
      <c r="C196" s="413"/>
      <c r="D196" s="413"/>
      <c r="E196" s="413"/>
      <c r="F196" s="413"/>
      <c r="G196" s="413"/>
      <c r="H196" s="413"/>
      <c r="I196" s="413"/>
      <c r="J196" s="413"/>
      <c r="K196" s="413"/>
      <c r="M196" s="302"/>
      <c r="N196" s="302"/>
      <c r="O196" s="302"/>
    </row>
    <row r="197" spans="13:15" ht="12.75" customHeight="1">
      <c r="M197" s="302"/>
      <c r="N197" s="302"/>
      <c r="O197" s="302"/>
    </row>
    <row r="198" spans="13:15" ht="12.75" customHeight="1" thickBot="1">
      <c r="M198" s="302"/>
      <c r="N198" s="302"/>
      <c r="O198" s="302"/>
    </row>
    <row r="199" spans="2:15" ht="12.75" customHeight="1">
      <c r="B199" s="242" t="s">
        <v>199</v>
      </c>
      <c r="C199" s="419" t="s">
        <v>200</v>
      </c>
      <c r="D199" s="419"/>
      <c r="E199" s="419"/>
      <c r="F199" s="419"/>
      <c r="G199" s="419"/>
      <c r="H199" s="419"/>
      <c r="I199" s="247" t="s">
        <v>143</v>
      </c>
      <c r="J199" s="247" t="s">
        <v>218</v>
      </c>
      <c r="K199" s="248" t="s">
        <v>233</v>
      </c>
      <c r="M199" s="302"/>
      <c r="N199" s="302"/>
      <c r="O199" s="302"/>
    </row>
    <row r="200" spans="2:15" ht="12.75">
      <c r="B200" s="243">
        <v>1</v>
      </c>
      <c r="C200" s="429" t="s">
        <v>196</v>
      </c>
      <c r="D200" s="430"/>
      <c r="E200" s="430"/>
      <c r="F200" s="430"/>
      <c r="G200" s="430"/>
      <c r="H200" s="431"/>
      <c r="I200" s="245"/>
      <c r="J200" s="245"/>
      <c r="K200" s="246"/>
      <c r="M200" s="302"/>
      <c r="N200" s="302"/>
      <c r="O200" s="302"/>
    </row>
    <row r="201" spans="2:15" ht="12.75">
      <c r="B201" s="244"/>
      <c r="C201" s="423" t="s">
        <v>201</v>
      </c>
      <c r="D201" s="424"/>
      <c r="E201" s="424"/>
      <c r="F201" s="424"/>
      <c r="G201" s="424"/>
      <c r="H201" s="425"/>
      <c r="I201" s="263">
        <f>I13</f>
        <v>54682</v>
      </c>
      <c r="J201" s="263">
        <f>J13</f>
        <v>61636</v>
      </c>
      <c r="K201" s="371">
        <f>K13</f>
        <v>63097</v>
      </c>
      <c r="M201" s="302"/>
      <c r="N201" s="302"/>
      <c r="O201" s="302"/>
    </row>
    <row r="202" spans="2:15" ht="12.75">
      <c r="B202" s="244"/>
      <c r="C202" s="423" t="s">
        <v>202</v>
      </c>
      <c r="D202" s="424"/>
      <c r="E202" s="424"/>
      <c r="F202" s="424"/>
      <c r="G202" s="424"/>
      <c r="H202" s="425"/>
      <c r="I202" s="263">
        <f>I144+I85</f>
        <v>54682</v>
      </c>
      <c r="J202" s="263">
        <f>J144+J85</f>
        <v>61636</v>
      </c>
      <c r="K202" s="263">
        <f>K144+K85</f>
        <v>63097</v>
      </c>
      <c r="M202" s="302"/>
      <c r="N202" s="302"/>
      <c r="O202" s="302"/>
    </row>
    <row r="203" spans="2:15" ht="13.5" thickBot="1">
      <c r="B203" s="432" t="s">
        <v>203</v>
      </c>
      <c r="C203" s="433"/>
      <c r="D203" s="433"/>
      <c r="E203" s="433"/>
      <c r="F203" s="433"/>
      <c r="G203" s="433"/>
      <c r="H203" s="434"/>
      <c r="I203" s="217">
        <f>I201-I202</f>
        <v>0</v>
      </c>
      <c r="J203" s="217">
        <f>J201-J202</f>
        <v>0</v>
      </c>
      <c r="K203" s="217">
        <f>K201-K202</f>
        <v>0</v>
      </c>
      <c r="M203" s="302"/>
      <c r="N203" s="302"/>
      <c r="O203" s="302"/>
    </row>
    <row r="204" spans="2:15" ht="12.75">
      <c r="B204" s="210"/>
      <c r="C204" s="210"/>
      <c r="D204" s="210"/>
      <c r="E204" s="210"/>
      <c r="F204" s="210"/>
      <c r="G204" s="210"/>
      <c r="H204" s="210"/>
      <c r="I204" s="46"/>
      <c r="J204" s="46"/>
      <c r="K204" s="46"/>
      <c r="M204" s="302"/>
      <c r="N204" s="302"/>
      <c r="O204" s="302"/>
    </row>
    <row r="205" spans="2:15" ht="13.5" thickBot="1">
      <c r="B205" s="210"/>
      <c r="C205" s="210"/>
      <c r="D205" s="210"/>
      <c r="E205" s="210"/>
      <c r="F205" s="210"/>
      <c r="G205" s="210"/>
      <c r="H205" s="210"/>
      <c r="I205" s="46"/>
      <c r="J205" s="46"/>
      <c r="K205" s="46"/>
      <c r="M205" s="302"/>
      <c r="N205" s="302"/>
      <c r="O205" s="302"/>
    </row>
    <row r="206" spans="2:15" ht="12.75">
      <c r="B206" s="242" t="s">
        <v>199</v>
      </c>
      <c r="C206" s="419" t="s">
        <v>200</v>
      </c>
      <c r="D206" s="419"/>
      <c r="E206" s="419"/>
      <c r="F206" s="419"/>
      <c r="G206" s="419"/>
      <c r="H206" s="419"/>
      <c r="I206" s="247" t="s">
        <v>143</v>
      </c>
      <c r="J206" s="247" t="s">
        <v>218</v>
      </c>
      <c r="K206" s="248" t="s">
        <v>233</v>
      </c>
      <c r="M206" s="302"/>
      <c r="N206" s="302"/>
      <c r="O206" s="302"/>
    </row>
    <row r="207" spans="2:15" ht="12.75">
      <c r="B207" s="243">
        <v>3</v>
      </c>
      <c r="C207" s="429" t="s">
        <v>49</v>
      </c>
      <c r="D207" s="430"/>
      <c r="E207" s="430"/>
      <c r="F207" s="430"/>
      <c r="G207" s="430"/>
      <c r="H207" s="431"/>
      <c r="I207" s="245"/>
      <c r="J207" s="245"/>
      <c r="K207" s="246"/>
      <c r="M207" s="302"/>
      <c r="N207" s="302"/>
      <c r="O207" s="302"/>
    </row>
    <row r="208" spans="2:15" ht="12.75">
      <c r="B208" s="244"/>
      <c r="C208" s="423" t="s">
        <v>201</v>
      </c>
      <c r="D208" s="424"/>
      <c r="E208" s="424"/>
      <c r="F208" s="424"/>
      <c r="G208" s="424"/>
      <c r="H208" s="425"/>
      <c r="I208" s="263">
        <f>I23</f>
        <v>40</v>
      </c>
      <c r="J208" s="263">
        <f>J23</f>
        <v>40</v>
      </c>
      <c r="K208" s="263">
        <f>K23</f>
        <v>40</v>
      </c>
      <c r="M208" s="302"/>
      <c r="N208" s="302"/>
      <c r="O208" s="302"/>
    </row>
    <row r="209" spans="2:15" ht="12.75">
      <c r="B209" s="244"/>
      <c r="C209" s="423" t="s">
        <v>202</v>
      </c>
      <c r="D209" s="424"/>
      <c r="E209" s="424"/>
      <c r="F209" s="424"/>
      <c r="G209" s="424"/>
      <c r="H209" s="425"/>
      <c r="I209" s="263">
        <f>I92</f>
        <v>40</v>
      </c>
      <c r="J209" s="263">
        <f>J92</f>
        <v>40</v>
      </c>
      <c r="K209" s="263">
        <f>K92</f>
        <v>40</v>
      </c>
      <c r="M209" s="302"/>
      <c r="N209" s="302"/>
      <c r="O209" s="302"/>
    </row>
    <row r="210" spans="2:15" ht="13.5" thickBot="1">
      <c r="B210" s="432" t="s">
        <v>203</v>
      </c>
      <c r="C210" s="433"/>
      <c r="D210" s="433"/>
      <c r="E210" s="433"/>
      <c r="F210" s="433"/>
      <c r="G210" s="433"/>
      <c r="H210" s="434"/>
      <c r="I210" s="217">
        <f>I208-I209</f>
        <v>0</v>
      </c>
      <c r="J210" s="217">
        <f>J208-J209</f>
        <v>0</v>
      </c>
      <c r="K210" s="217">
        <f>K208-K209</f>
        <v>0</v>
      </c>
      <c r="M210" s="302"/>
      <c r="N210" s="302"/>
      <c r="O210" s="302"/>
    </row>
    <row r="211" spans="2:15" ht="12.75">
      <c r="B211" s="210"/>
      <c r="C211" s="210"/>
      <c r="D211" s="210"/>
      <c r="E211" s="210"/>
      <c r="F211" s="210"/>
      <c r="G211" s="210"/>
      <c r="H211" s="210"/>
      <c r="I211" s="46"/>
      <c r="J211" s="46"/>
      <c r="K211" s="46"/>
      <c r="M211" s="302"/>
      <c r="N211" s="302"/>
      <c r="O211" s="302"/>
    </row>
    <row r="212" spans="13:15" ht="13.5" thickBot="1">
      <c r="M212" s="302"/>
      <c r="N212" s="302"/>
      <c r="O212" s="302"/>
    </row>
    <row r="213" spans="2:15" ht="12.75">
      <c r="B213" s="242" t="s">
        <v>199</v>
      </c>
      <c r="C213" s="419" t="s">
        <v>200</v>
      </c>
      <c r="D213" s="419"/>
      <c r="E213" s="419"/>
      <c r="F213" s="419"/>
      <c r="G213" s="419"/>
      <c r="H213" s="419"/>
      <c r="I213" s="247" t="s">
        <v>143</v>
      </c>
      <c r="J213" s="247" t="s">
        <v>218</v>
      </c>
      <c r="K213" s="248" t="s">
        <v>233</v>
      </c>
      <c r="M213" s="302"/>
      <c r="N213" s="302"/>
      <c r="O213" s="302"/>
    </row>
    <row r="214" spans="2:15" ht="12.75">
      <c r="B214" s="243">
        <v>4</v>
      </c>
      <c r="C214" s="429" t="s">
        <v>8</v>
      </c>
      <c r="D214" s="430"/>
      <c r="E214" s="430"/>
      <c r="F214" s="430"/>
      <c r="G214" s="430"/>
      <c r="H214" s="431"/>
      <c r="I214" s="245"/>
      <c r="J214" s="245"/>
      <c r="K214" s="246"/>
      <c r="M214" s="302"/>
      <c r="N214" s="302"/>
      <c r="O214" s="302"/>
    </row>
    <row r="215" spans="2:15" ht="12.75">
      <c r="B215" s="244"/>
      <c r="C215" s="423" t="s">
        <v>201</v>
      </c>
      <c r="D215" s="424"/>
      <c r="E215" s="424"/>
      <c r="F215" s="424"/>
      <c r="G215" s="424"/>
      <c r="H215" s="425"/>
      <c r="I215" s="263">
        <f>I31</f>
        <v>34375</v>
      </c>
      <c r="J215" s="263">
        <f>J216</f>
        <v>34375</v>
      </c>
      <c r="K215" s="263">
        <f>K216</f>
        <v>34375</v>
      </c>
      <c r="M215" s="302"/>
      <c r="N215" s="302"/>
      <c r="O215" s="302"/>
    </row>
    <row r="216" spans="2:15" ht="12.75">
      <c r="B216" s="244"/>
      <c r="C216" s="423" t="s">
        <v>202</v>
      </c>
      <c r="D216" s="424"/>
      <c r="E216" s="424"/>
      <c r="F216" s="424"/>
      <c r="G216" s="424"/>
      <c r="H216" s="425"/>
      <c r="I216" s="263">
        <f>I153+I105+I162+I129</f>
        <v>74191</v>
      </c>
      <c r="J216" s="263">
        <f>J153+J105</f>
        <v>34375</v>
      </c>
      <c r="K216" s="263">
        <f>K153+K105</f>
        <v>34375</v>
      </c>
      <c r="M216" s="302"/>
      <c r="N216" s="302"/>
      <c r="O216" s="302"/>
    </row>
    <row r="217" spans="2:15" ht="13.5" thickBot="1">
      <c r="B217" s="432" t="s">
        <v>203</v>
      </c>
      <c r="C217" s="433"/>
      <c r="D217" s="433"/>
      <c r="E217" s="433"/>
      <c r="F217" s="433"/>
      <c r="G217" s="433"/>
      <c r="H217" s="434"/>
      <c r="I217" s="262">
        <f>I215-I216</f>
        <v>-39816</v>
      </c>
      <c r="J217" s="262"/>
      <c r="K217" s="262"/>
      <c r="M217" s="302"/>
      <c r="N217" s="302"/>
      <c r="O217" s="302"/>
    </row>
    <row r="218" spans="13:15" ht="12.75">
      <c r="M218" s="302"/>
      <c r="N218" s="302"/>
      <c r="O218" s="302"/>
    </row>
    <row r="219" spans="13:15" ht="13.5" thickBot="1">
      <c r="M219" s="302"/>
      <c r="N219" s="302"/>
      <c r="O219" s="302"/>
    </row>
    <row r="220" spans="2:15" ht="12.75">
      <c r="B220" s="242" t="s">
        <v>199</v>
      </c>
      <c r="C220" s="419" t="s">
        <v>200</v>
      </c>
      <c r="D220" s="419"/>
      <c r="E220" s="419"/>
      <c r="F220" s="419"/>
      <c r="G220" s="419"/>
      <c r="H220" s="419"/>
      <c r="I220" s="247" t="s">
        <v>143</v>
      </c>
      <c r="J220" s="247" t="s">
        <v>218</v>
      </c>
      <c r="K220" s="248" t="s">
        <v>233</v>
      </c>
      <c r="M220" s="302"/>
      <c r="N220" s="302"/>
      <c r="O220" s="302"/>
    </row>
    <row r="221" spans="2:15" ht="12.75">
      <c r="B221" s="243">
        <v>5</v>
      </c>
      <c r="C221" s="429" t="s">
        <v>15</v>
      </c>
      <c r="D221" s="430"/>
      <c r="E221" s="430"/>
      <c r="F221" s="430"/>
      <c r="G221" s="430"/>
      <c r="H221" s="431"/>
      <c r="I221" s="245"/>
      <c r="J221" s="245"/>
      <c r="K221" s="246"/>
      <c r="M221" s="302"/>
      <c r="N221" s="302"/>
      <c r="O221" s="302"/>
    </row>
    <row r="222" spans="2:15" ht="12.75">
      <c r="B222" s="244"/>
      <c r="C222" s="423" t="s">
        <v>201</v>
      </c>
      <c r="D222" s="424"/>
      <c r="E222" s="424"/>
      <c r="F222" s="424"/>
      <c r="G222" s="424"/>
      <c r="H222" s="425"/>
      <c r="I222" s="263">
        <f>I39</f>
        <v>674232</v>
      </c>
      <c r="J222" s="263">
        <f>J118</f>
        <v>740595</v>
      </c>
      <c r="K222" s="371">
        <f>K39</f>
        <v>753865</v>
      </c>
      <c r="M222" s="302"/>
      <c r="N222" s="302"/>
      <c r="O222" s="302"/>
    </row>
    <row r="223" spans="2:15" ht="12.75">
      <c r="B223" s="244"/>
      <c r="C223" s="423" t="s">
        <v>202</v>
      </c>
      <c r="D223" s="424"/>
      <c r="E223" s="424"/>
      <c r="F223" s="424"/>
      <c r="G223" s="424"/>
      <c r="H223" s="425"/>
      <c r="I223" s="263">
        <f>I118</f>
        <v>674232</v>
      </c>
      <c r="J223" s="263">
        <f>J118</f>
        <v>740595</v>
      </c>
      <c r="K223" s="263">
        <f>K118</f>
        <v>753865</v>
      </c>
      <c r="M223" s="302"/>
      <c r="N223" s="302"/>
      <c r="O223" s="302"/>
    </row>
    <row r="224" spans="2:15" ht="13.5" thickBot="1">
      <c r="B224" s="432" t="s">
        <v>203</v>
      </c>
      <c r="C224" s="433"/>
      <c r="D224" s="433"/>
      <c r="E224" s="433"/>
      <c r="F224" s="433"/>
      <c r="G224" s="433"/>
      <c r="H224" s="434"/>
      <c r="I224" s="262">
        <f>I222-I223</f>
        <v>0</v>
      </c>
      <c r="J224" s="262">
        <f>J222-J223</f>
        <v>0</v>
      </c>
      <c r="K224" s="262">
        <f>K222-K223</f>
        <v>0</v>
      </c>
      <c r="M224" s="302"/>
      <c r="N224" s="302"/>
      <c r="O224" s="302"/>
    </row>
    <row r="225" spans="13:15" ht="12.75">
      <c r="M225" s="302"/>
      <c r="N225" s="302"/>
      <c r="O225" s="302"/>
    </row>
    <row r="226" spans="13:15" ht="13.5" thickBot="1">
      <c r="M226" s="302"/>
      <c r="N226" s="302"/>
      <c r="O226" s="302"/>
    </row>
    <row r="227" spans="2:15" ht="12.75">
      <c r="B227" s="242" t="s">
        <v>199</v>
      </c>
      <c r="C227" s="419" t="s">
        <v>200</v>
      </c>
      <c r="D227" s="419"/>
      <c r="E227" s="419"/>
      <c r="F227" s="419"/>
      <c r="G227" s="419"/>
      <c r="H227" s="419"/>
      <c r="I227" s="247" t="s">
        <v>143</v>
      </c>
      <c r="J227" s="247" t="s">
        <v>218</v>
      </c>
      <c r="K227" s="248" t="s">
        <v>233</v>
      </c>
      <c r="M227" s="302"/>
      <c r="N227" s="302"/>
      <c r="O227" s="302"/>
    </row>
    <row r="228" spans="2:15" ht="12.75">
      <c r="B228" s="243">
        <v>6</v>
      </c>
      <c r="C228" s="429" t="s">
        <v>1</v>
      </c>
      <c r="D228" s="430"/>
      <c r="E228" s="430"/>
      <c r="F228" s="430"/>
      <c r="G228" s="430"/>
      <c r="H228" s="431"/>
      <c r="I228" s="245"/>
      <c r="J228" s="245"/>
      <c r="K228" s="246"/>
      <c r="M228" s="302"/>
      <c r="N228" s="302"/>
      <c r="O228" s="302"/>
    </row>
    <row r="229" spans="2:15" ht="12.75">
      <c r="B229" s="244"/>
      <c r="C229" s="423" t="s">
        <v>201</v>
      </c>
      <c r="D229" s="424"/>
      <c r="E229" s="424"/>
      <c r="F229" s="424"/>
      <c r="G229" s="424"/>
      <c r="H229" s="425"/>
      <c r="I229" s="263">
        <f>I46</f>
        <v>1991</v>
      </c>
      <c r="J229" s="263">
        <f>J46</f>
        <v>1991</v>
      </c>
      <c r="K229" s="371">
        <f>K46</f>
        <v>1991</v>
      </c>
      <c r="M229" s="302"/>
      <c r="N229" s="302"/>
      <c r="O229" s="302"/>
    </row>
    <row r="230" spans="2:15" ht="12.75">
      <c r="B230" s="244"/>
      <c r="C230" s="423" t="s">
        <v>202</v>
      </c>
      <c r="D230" s="424"/>
      <c r="E230" s="424"/>
      <c r="F230" s="424"/>
      <c r="G230" s="424"/>
      <c r="H230" s="425"/>
      <c r="I230" s="263">
        <f>I168</f>
        <v>1991</v>
      </c>
      <c r="J230" s="263">
        <f>J168</f>
        <v>1991</v>
      </c>
      <c r="K230" s="263">
        <f>K168</f>
        <v>1991</v>
      </c>
      <c r="M230" s="302"/>
      <c r="N230" s="302"/>
      <c r="O230" s="302"/>
    </row>
    <row r="231" spans="2:15" ht="13.5" thickBot="1">
      <c r="B231" s="432" t="s">
        <v>203</v>
      </c>
      <c r="C231" s="433"/>
      <c r="D231" s="433"/>
      <c r="E231" s="433"/>
      <c r="F231" s="433"/>
      <c r="G231" s="433"/>
      <c r="H231" s="434"/>
      <c r="I231" s="262">
        <f>I229-I230</f>
        <v>0</v>
      </c>
      <c r="J231" s="262">
        <f>J229-J230</f>
        <v>0</v>
      </c>
      <c r="K231" s="262">
        <f>K229-K230</f>
        <v>0</v>
      </c>
      <c r="M231" s="302"/>
      <c r="N231" s="302"/>
      <c r="O231" s="302"/>
    </row>
    <row r="232" spans="13:15" ht="12.75">
      <c r="M232" s="302"/>
      <c r="N232" s="302"/>
      <c r="O232" s="302"/>
    </row>
    <row r="233" spans="13:15" ht="12.75">
      <c r="M233" s="302"/>
      <c r="N233" s="302"/>
      <c r="O233" s="302"/>
    </row>
    <row r="234" spans="2:15" ht="13.5" thickBot="1">
      <c r="B234" s="426" t="s">
        <v>205</v>
      </c>
      <c r="C234" s="427"/>
      <c r="D234" s="427"/>
      <c r="E234" s="427"/>
      <c r="F234" s="427"/>
      <c r="G234" s="427"/>
      <c r="H234" s="428"/>
      <c r="I234" s="377">
        <f aca="true" t="shared" si="0" ref="I234:K235">I201+I215+I222+I229+I208</f>
        <v>765320</v>
      </c>
      <c r="J234" s="377">
        <f t="shared" si="0"/>
        <v>838637</v>
      </c>
      <c r="K234" s="377">
        <f t="shared" si="0"/>
        <v>853368</v>
      </c>
      <c r="M234" s="302"/>
      <c r="N234" s="302"/>
      <c r="O234" s="302"/>
    </row>
    <row r="235" spans="2:15" ht="13.5" thickBot="1">
      <c r="B235" s="426" t="s">
        <v>204</v>
      </c>
      <c r="C235" s="427"/>
      <c r="D235" s="427"/>
      <c r="E235" s="427"/>
      <c r="F235" s="427"/>
      <c r="G235" s="427"/>
      <c r="H235" s="428"/>
      <c r="I235" s="377">
        <f t="shared" si="0"/>
        <v>805136</v>
      </c>
      <c r="J235" s="377">
        <f t="shared" si="0"/>
        <v>838637</v>
      </c>
      <c r="K235" s="377">
        <f t="shared" si="0"/>
        <v>853368</v>
      </c>
      <c r="M235" s="302"/>
      <c r="N235" s="302"/>
      <c r="O235" s="302"/>
    </row>
    <row r="236" spans="2:15" ht="13.5" thickBot="1">
      <c r="B236" s="426" t="s">
        <v>206</v>
      </c>
      <c r="C236" s="427"/>
      <c r="D236" s="427"/>
      <c r="E236" s="427"/>
      <c r="F236" s="427"/>
      <c r="G236" s="427"/>
      <c r="H236" s="428"/>
      <c r="I236" s="377">
        <f>I234-I235</f>
        <v>-39816</v>
      </c>
      <c r="J236" s="377">
        <f>J234-J235</f>
        <v>0</v>
      </c>
      <c r="K236" s="377">
        <v>0</v>
      </c>
      <c r="M236" s="302"/>
      <c r="N236" s="302"/>
      <c r="O236" s="302"/>
    </row>
  </sheetData>
  <sheetProtection/>
  <mergeCells count="151">
    <mergeCell ref="M8:O8"/>
    <mergeCell ref="C22:H22"/>
    <mergeCell ref="C23:H23"/>
    <mergeCell ref="C18:H18"/>
    <mergeCell ref="C19:H19"/>
    <mergeCell ref="C21:H21"/>
    <mergeCell ref="C20:H20"/>
    <mergeCell ref="C143:H143"/>
    <mergeCell ref="B134:H134"/>
    <mergeCell ref="C80:H80"/>
    <mergeCell ref="C82:H82"/>
    <mergeCell ref="B108:E108"/>
    <mergeCell ref="C96:H96"/>
    <mergeCell ref="C112:H112"/>
    <mergeCell ref="C113:H113"/>
    <mergeCell ref="C99:H99"/>
    <mergeCell ref="C141:H141"/>
    <mergeCell ref="C149:H149"/>
    <mergeCell ref="C35:H35"/>
    <mergeCell ref="C144:H144"/>
    <mergeCell ref="C76:H76"/>
    <mergeCell ref="C77:H77"/>
    <mergeCell ref="B71:F71"/>
    <mergeCell ref="C114:H114"/>
    <mergeCell ref="B61:H61"/>
    <mergeCell ref="B62:H62"/>
    <mergeCell ref="C38:H38"/>
    <mergeCell ref="C2:K4"/>
    <mergeCell ref="F5:I5"/>
    <mergeCell ref="C9:H9"/>
    <mergeCell ref="C10:H10"/>
    <mergeCell ref="C11:H11"/>
    <mergeCell ref="C43:H43"/>
    <mergeCell ref="C12:H12"/>
    <mergeCell ref="B8:E8"/>
    <mergeCell ref="C13:H13"/>
    <mergeCell ref="C17:H17"/>
    <mergeCell ref="B171:H171"/>
    <mergeCell ref="B176:K178"/>
    <mergeCell ref="C202:H202"/>
    <mergeCell ref="C58:H58"/>
    <mergeCell ref="C59:H59"/>
    <mergeCell ref="B67:K69"/>
    <mergeCell ref="B75:E75"/>
    <mergeCell ref="B138:E138"/>
    <mergeCell ref="C79:H79"/>
    <mergeCell ref="C140:H140"/>
    <mergeCell ref="C39:H39"/>
    <mergeCell ref="B49:K51"/>
    <mergeCell ref="C28:H28"/>
    <mergeCell ref="C29:H29"/>
    <mergeCell ref="C30:H30"/>
    <mergeCell ref="C31:H31"/>
    <mergeCell ref="B34:E34"/>
    <mergeCell ref="C37:H37"/>
    <mergeCell ref="C44:H44"/>
    <mergeCell ref="C142:H142"/>
    <mergeCell ref="C139:H139"/>
    <mergeCell ref="C45:H45"/>
    <mergeCell ref="C46:H46"/>
    <mergeCell ref="C118:H118"/>
    <mergeCell ref="C78:H78"/>
    <mergeCell ref="C84:H84"/>
    <mergeCell ref="C85:H85"/>
    <mergeCell ref="C81:H81"/>
    <mergeCell ref="C83:H83"/>
    <mergeCell ref="C115:H115"/>
    <mergeCell ref="C36:H36"/>
    <mergeCell ref="C148:H148"/>
    <mergeCell ref="C56:H56"/>
    <mergeCell ref="C57:H57"/>
    <mergeCell ref="C52:H52"/>
    <mergeCell ref="C53:H53"/>
    <mergeCell ref="C54:H54"/>
    <mergeCell ref="C101:H101"/>
    <mergeCell ref="C110:H110"/>
    <mergeCell ref="C111:H111"/>
    <mergeCell ref="C100:H100"/>
    <mergeCell ref="C102:H102"/>
    <mergeCell ref="C105:H105"/>
    <mergeCell ref="C107:H107"/>
    <mergeCell ref="C109:H109"/>
    <mergeCell ref="C103:H103"/>
    <mergeCell ref="C104:H104"/>
    <mergeCell ref="C165:H165"/>
    <mergeCell ref="C166:H166"/>
    <mergeCell ref="C167:H167"/>
    <mergeCell ref="C168:H168"/>
    <mergeCell ref="C150:H150"/>
    <mergeCell ref="C151:H151"/>
    <mergeCell ref="C157:H157"/>
    <mergeCell ref="C162:H162"/>
    <mergeCell ref="C152:H152"/>
    <mergeCell ref="C153:H153"/>
    <mergeCell ref="C181:H181"/>
    <mergeCell ref="C182:H182"/>
    <mergeCell ref="C184:H184"/>
    <mergeCell ref="C185:H185"/>
    <mergeCell ref="C186:H186"/>
    <mergeCell ref="C187:H187"/>
    <mergeCell ref="C183:H183"/>
    <mergeCell ref="B210:H210"/>
    <mergeCell ref="C206:H206"/>
    <mergeCell ref="C207:H207"/>
    <mergeCell ref="C208:H208"/>
    <mergeCell ref="B188:H188"/>
    <mergeCell ref="B189:H189"/>
    <mergeCell ref="B194:K196"/>
    <mergeCell ref="C199:H199"/>
    <mergeCell ref="C200:H200"/>
    <mergeCell ref="C201:H201"/>
    <mergeCell ref="C222:H222"/>
    <mergeCell ref="C223:H223"/>
    <mergeCell ref="B224:H224"/>
    <mergeCell ref="C227:H227"/>
    <mergeCell ref="B203:H203"/>
    <mergeCell ref="C213:H213"/>
    <mergeCell ref="C214:H214"/>
    <mergeCell ref="C215:H215"/>
    <mergeCell ref="C216:H216"/>
    <mergeCell ref="B217:H217"/>
    <mergeCell ref="C209:H209"/>
    <mergeCell ref="B236:H236"/>
    <mergeCell ref="C228:H228"/>
    <mergeCell ref="C229:H229"/>
    <mergeCell ref="C230:H230"/>
    <mergeCell ref="B231:H231"/>
    <mergeCell ref="B234:H234"/>
    <mergeCell ref="B235:H235"/>
    <mergeCell ref="C220:H220"/>
    <mergeCell ref="C221:H221"/>
    <mergeCell ref="C89:H89"/>
    <mergeCell ref="C90:H90"/>
    <mergeCell ref="C129:H129"/>
    <mergeCell ref="C123:H123"/>
    <mergeCell ref="C124:H124"/>
    <mergeCell ref="C125:H125"/>
    <mergeCell ref="C91:H91"/>
    <mergeCell ref="C116:H116"/>
    <mergeCell ref="C117:H117"/>
    <mergeCell ref="C98:H98"/>
    <mergeCell ref="C92:H92"/>
    <mergeCell ref="C158:H158"/>
    <mergeCell ref="C159:H159"/>
    <mergeCell ref="C160:H160"/>
    <mergeCell ref="C161:H161"/>
    <mergeCell ref="C122:H122"/>
    <mergeCell ref="C126:H126"/>
    <mergeCell ref="C127:H127"/>
    <mergeCell ref="C128:H128"/>
    <mergeCell ref="C97:H97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PageLayoutView="0" workbookViewId="0" topLeftCell="A63">
      <selection activeCell="A1" sqref="A1:P95"/>
    </sheetView>
  </sheetViews>
  <sheetFormatPr defaultColWidth="9.140625" defaultRowHeight="12.75"/>
  <cols>
    <col min="1" max="1" width="17.57421875" style="14" customWidth="1"/>
    <col min="2" max="2" width="24.7109375" style="15" customWidth="1"/>
    <col min="3" max="3" width="14.7109375" style="6" customWidth="1"/>
    <col min="4" max="4" width="14.57421875" style="306" customWidth="1"/>
    <col min="5" max="5" width="12.28125" style="316" customWidth="1"/>
    <col min="6" max="6" width="9.28125" style="6" customWidth="1"/>
    <col min="7" max="7" width="14.8515625" style="6" customWidth="1"/>
    <col min="8" max="8" width="13.8515625" style="6" customWidth="1"/>
    <col min="9" max="9" width="13.421875" style="6" customWidth="1"/>
    <col min="10" max="10" width="13.57421875" style="6" customWidth="1"/>
    <col min="11" max="11" width="7.8515625" style="6" customWidth="1"/>
    <col min="12" max="12" width="7.421875" style="6" customWidth="1"/>
    <col min="13" max="13" width="13.8515625" style="6" customWidth="1"/>
    <col min="14" max="14" width="15.7109375" style="6" customWidth="1"/>
    <col min="15" max="15" width="13.421875" style="6" customWidth="1"/>
    <col min="16" max="16" width="12.421875" style="6" customWidth="1"/>
    <col min="17" max="17" width="10.421875" style="323" customWidth="1"/>
    <col min="18" max="19" width="11.140625" style="6" bestFit="1" customWidth="1"/>
    <col min="20" max="20" width="10.28125" style="6" bestFit="1" customWidth="1"/>
    <col min="21" max="21" width="9.28125" style="6" bestFit="1" customWidth="1"/>
    <col min="22" max="23" width="10.28125" style="6" bestFit="1" customWidth="1"/>
    <col min="24" max="25" width="9.421875" style="6" bestFit="1" customWidth="1"/>
    <col min="26" max="27" width="9.28125" style="6" bestFit="1" customWidth="1"/>
    <col min="28" max="28" width="11.140625" style="6" bestFit="1" customWidth="1"/>
    <col min="29" max="29" width="10.28125" style="6" bestFit="1" customWidth="1"/>
    <col min="30" max="30" width="11.140625" style="6" bestFit="1" customWidth="1"/>
    <col min="31" max="31" width="10.28125" style="6" bestFit="1" customWidth="1"/>
    <col min="32" max="16384" width="9.140625" style="6" customWidth="1"/>
  </cols>
  <sheetData>
    <row r="1" spans="1:17" ht="15.75" customHeight="1" thickBot="1">
      <c r="A1" s="458" t="s">
        <v>68</v>
      </c>
      <c r="B1" s="459"/>
      <c r="C1" s="459"/>
      <c r="D1" s="460"/>
      <c r="M1" s="461" t="s">
        <v>16</v>
      </c>
      <c r="N1" s="462"/>
      <c r="O1" s="462"/>
      <c r="P1" s="463"/>
      <c r="Q1" s="322"/>
    </row>
    <row r="2" spans="1:17" ht="20.25" customHeight="1">
      <c r="A2" s="464" t="s">
        <v>261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7"/>
      <c r="N2" s="7"/>
      <c r="O2" s="7"/>
      <c r="P2" s="7"/>
      <c r="Q2" s="322"/>
    </row>
    <row r="3" spans="1:17" ht="20.25" customHeight="1">
      <c r="A3" s="127"/>
      <c r="B3" s="466"/>
      <c r="C3" s="466"/>
      <c r="D3" s="466"/>
      <c r="E3" s="466"/>
      <c r="F3" s="466"/>
      <c r="G3" s="466"/>
      <c r="H3" s="192"/>
      <c r="I3" s="128"/>
      <c r="J3" s="128"/>
      <c r="K3" s="128"/>
      <c r="L3" s="128"/>
      <c r="M3" s="7"/>
      <c r="N3" s="7"/>
      <c r="O3" s="7"/>
      <c r="P3" s="7"/>
      <c r="Q3" s="322"/>
    </row>
    <row r="4" spans="1:12" ht="18" customHeight="1">
      <c r="A4" s="17" t="s">
        <v>17</v>
      </c>
      <c r="B4" s="5"/>
      <c r="C4" s="5"/>
      <c r="D4" s="304"/>
      <c r="E4" s="315"/>
      <c r="F4" s="16"/>
      <c r="G4" s="16"/>
      <c r="H4" s="16"/>
      <c r="I4" s="16"/>
      <c r="J4" s="16"/>
      <c r="K4" s="16"/>
      <c r="L4" s="16"/>
    </row>
    <row r="5" spans="1:12" ht="22.5" customHeight="1">
      <c r="A5" s="18" t="s">
        <v>68</v>
      </c>
      <c r="B5" s="19"/>
      <c r="C5" s="19"/>
      <c r="D5" s="305"/>
      <c r="E5" s="315"/>
      <c r="F5" s="16"/>
      <c r="G5" s="16"/>
      <c r="H5" s="16"/>
      <c r="I5" s="16"/>
      <c r="J5" s="16"/>
      <c r="K5" s="16"/>
      <c r="L5" s="16"/>
    </row>
    <row r="6" spans="1:12" ht="16.5" customHeight="1">
      <c r="A6" s="21"/>
      <c r="B6" s="16"/>
      <c r="C6" s="16"/>
      <c r="D6" s="305"/>
      <c r="E6" s="315"/>
      <c r="F6" s="16"/>
      <c r="G6" s="16"/>
      <c r="H6" s="16"/>
      <c r="I6" s="16"/>
      <c r="J6" s="16"/>
      <c r="K6" s="16"/>
      <c r="L6" s="16"/>
    </row>
    <row r="7" spans="1:16" ht="38.25" customHeight="1">
      <c r="A7" s="30" t="s">
        <v>18</v>
      </c>
      <c r="B7" s="31" t="s">
        <v>220</v>
      </c>
      <c r="C7" s="32" t="s">
        <v>213</v>
      </c>
      <c r="D7" s="32" t="s">
        <v>221</v>
      </c>
      <c r="E7" s="467"/>
      <c r="F7" s="468"/>
      <c r="G7" s="469"/>
      <c r="H7" s="469"/>
      <c r="I7" s="469"/>
      <c r="J7" s="56"/>
      <c r="K7" s="470"/>
      <c r="L7" s="470"/>
      <c r="M7" s="470"/>
      <c r="N7" s="470"/>
      <c r="O7" s="470"/>
      <c r="P7" s="470"/>
    </row>
    <row r="8" spans="1:16" ht="21.75" customHeight="1">
      <c r="A8" s="33" t="s">
        <v>10</v>
      </c>
      <c r="B8" s="160">
        <f>SUM(B9:B10)</f>
        <v>727587</v>
      </c>
      <c r="C8" s="62">
        <f>SUM(C9:C10)</f>
        <v>800904</v>
      </c>
      <c r="D8" s="62">
        <f>SUM(D9:D10)</f>
        <v>815635</v>
      </c>
      <c r="E8" s="471"/>
      <c r="F8" s="472"/>
      <c r="G8" s="473"/>
      <c r="H8" s="473"/>
      <c r="I8" s="473"/>
      <c r="J8" s="57"/>
      <c r="K8" s="470"/>
      <c r="L8" s="470"/>
      <c r="M8" s="470"/>
      <c r="N8" s="470"/>
      <c r="O8" s="470"/>
      <c r="P8" s="470"/>
    </row>
    <row r="9" spans="1:16" ht="21.75" customHeight="1">
      <c r="A9" s="158" t="s">
        <v>129</v>
      </c>
      <c r="B9" s="160">
        <f>E90</f>
        <v>54682</v>
      </c>
      <c r="C9" s="62">
        <f>N90</f>
        <v>61636</v>
      </c>
      <c r="D9" s="62">
        <f>P90</f>
        <v>63097</v>
      </c>
      <c r="E9" s="106"/>
      <c r="F9" s="126"/>
      <c r="G9" s="107"/>
      <c r="H9" s="107"/>
      <c r="I9" s="107"/>
      <c r="J9" s="57"/>
      <c r="K9" s="57"/>
      <c r="L9" s="57"/>
      <c r="M9" s="57"/>
      <c r="N9" s="57"/>
      <c r="O9" s="57"/>
      <c r="P9" s="57"/>
    </row>
    <row r="10" spans="1:16" ht="21.75" customHeight="1">
      <c r="A10" s="158" t="s">
        <v>250</v>
      </c>
      <c r="B10" s="160">
        <f>D90</f>
        <v>672905</v>
      </c>
      <c r="C10" s="62">
        <v>739268</v>
      </c>
      <c r="D10" s="62">
        <v>752538</v>
      </c>
      <c r="E10" s="106"/>
      <c r="F10" s="126"/>
      <c r="G10" s="107"/>
      <c r="H10" s="107"/>
      <c r="I10" s="107"/>
      <c r="J10" s="57"/>
      <c r="K10" s="57"/>
      <c r="L10" s="57"/>
      <c r="M10" s="57"/>
      <c r="N10" s="57"/>
      <c r="O10" s="57"/>
      <c r="P10" s="57"/>
    </row>
    <row r="11" spans="1:16" ht="35.25" customHeight="1">
      <c r="A11" s="110" t="s">
        <v>249</v>
      </c>
      <c r="B11" s="61">
        <f>F90</f>
        <v>40</v>
      </c>
      <c r="C11" s="62">
        <v>40</v>
      </c>
      <c r="D11" s="62">
        <v>40</v>
      </c>
      <c r="E11" s="106"/>
      <c r="F11" s="126"/>
      <c r="G11" s="107"/>
      <c r="H11" s="107"/>
      <c r="I11" s="107"/>
      <c r="J11" s="57"/>
      <c r="K11" s="57"/>
      <c r="L11" s="57"/>
      <c r="M11" s="57"/>
      <c r="N11" s="57"/>
      <c r="O11" s="57"/>
      <c r="P11" s="57"/>
    </row>
    <row r="12" spans="1:16" ht="49.5" customHeight="1">
      <c r="A12" s="55" t="s">
        <v>210</v>
      </c>
      <c r="B12" s="63">
        <f>G90</f>
        <v>34375</v>
      </c>
      <c r="C12" s="62">
        <v>34375</v>
      </c>
      <c r="D12" s="62">
        <v>34375</v>
      </c>
      <c r="E12" s="467"/>
      <c r="F12" s="468"/>
      <c r="G12" s="469"/>
      <c r="H12" s="469"/>
      <c r="I12" s="469"/>
      <c r="J12" s="57"/>
      <c r="K12" s="470"/>
      <c r="L12" s="470"/>
      <c r="M12" s="470"/>
      <c r="N12" s="470"/>
      <c r="O12" s="470"/>
      <c r="P12" s="470"/>
    </row>
    <row r="13" spans="1:12" ht="15.75">
      <c r="A13" s="33" t="s">
        <v>252</v>
      </c>
      <c r="B13" s="160">
        <f>J90</f>
        <v>1991</v>
      </c>
      <c r="C13" s="62">
        <v>1991</v>
      </c>
      <c r="D13" s="62">
        <v>1991</v>
      </c>
      <c r="E13" s="315"/>
      <c r="F13" s="16"/>
      <c r="G13" s="129"/>
      <c r="H13" s="129"/>
      <c r="I13" s="16"/>
      <c r="J13" s="16"/>
      <c r="K13" s="16"/>
      <c r="L13" s="16"/>
    </row>
    <row r="14" spans="1:12" ht="15.75">
      <c r="A14" s="33" t="s">
        <v>251</v>
      </c>
      <c r="B14" s="160">
        <f>I90</f>
        <v>1327</v>
      </c>
      <c r="C14" s="62">
        <v>1327</v>
      </c>
      <c r="D14" s="62">
        <v>1327</v>
      </c>
      <c r="E14" s="315"/>
      <c r="F14" s="16"/>
      <c r="G14" s="129"/>
      <c r="H14" s="129"/>
      <c r="I14" s="16"/>
      <c r="J14" s="16"/>
      <c r="K14" s="16"/>
      <c r="L14" s="16"/>
    </row>
    <row r="15" spans="1:12" ht="36.75">
      <c r="A15" s="110" t="s">
        <v>153</v>
      </c>
      <c r="B15" s="160">
        <f>H90</f>
        <v>39816</v>
      </c>
      <c r="C15" s="62">
        <v>0</v>
      </c>
      <c r="D15" s="62">
        <v>0</v>
      </c>
      <c r="E15" s="315"/>
      <c r="F15" s="16"/>
      <c r="G15" s="129"/>
      <c r="H15" s="129"/>
      <c r="I15" s="16"/>
      <c r="J15" s="16"/>
      <c r="K15" s="16"/>
      <c r="L15" s="16"/>
    </row>
    <row r="16" spans="1:12" ht="15.75">
      <c r="A16" s="34" t="s">
        <v>19</v>
      </c>
      <c r="B16" s="64">
        <f>B8+B11+B12+B13+B14+B15</f>
        <v>805136</v>
      </c>
      <c r="C16" s="64">
        <f>C15+C14+C13+C12+C11+C10+C9</f>
        <v>838637</v>
      </c>
      <c r="D16" s="64">
        <f>D15+D14+D13+D12+D11+D10+D9</f>
        <v>853368</v>
      </c>
      <c r="E16" s="315"/>
      <c r="F16" s="16"/>
      <c r="G16" s="22"/>
      <c r="H16" s="22"/>
      <c r="I16" s="16"/>
      <c r="J16" s="16"/>
      <c r="K16" s="16"/>
      <c r="L16" s="16"/>
    </row>
    <row r="17" spans="11:12" ht="30.75" customHeight="1">
      <c r="K17" s="16"/>
      <c r="L17" s="16"/>
    </row>
    <row r="18" spans="11:12" ht="30.75" customHeight="1">
      <c r="K18" s="16"/>
      <c r="L18" s="16"/>
    </row>
    <row r="19" spans="11:12" ht="30.75" customHeight="1">
      <c r="K19" s="16"/>
      <c r="L19" s="16"/>
    </row>
    <row r="20" spans="11:12" ht="30.75" customHeight="1">
      <c r="K20" s="16"/>
      <c r="L20" s="16"/>
    </row>
    <row r="21" spans="11:12" ht="30.75" customHeight="1">
      <c r="K21" s="16"/>
      <c r="L21" s="16"/>
    </row>
    <row r="22" spans="11:12" ht="30.75" customHeight="1">
      <c r="K22" s="16"/>
      <c r="L22" s="16"/>
    </row>
    <row r="23" spans="1:12" ht="15.75">
      <c r="A23" s="23"/>
      <c r="B23" s="23"/>
      <c r="C23" s="23"/>
      <c r="D23" s="307"/>
      <c r="E23" s="307"/>
      <c r="F23" s="23"/>
      <c r="G23" s="23"/>
      <c r="H23" s="23"/>
      <c r="I23" s="23"/>
      <c r="J23" s="23"/>
      <c r="K23" s="23"/>
      <c r="L23" s="23"/>
    </row>
    <row r="24" spans="1:12" ht="15.75">
      <c r="A24" s="23"/>
      <c r="B24" s="23"/>
      <c r="C24" s="23"/>
      <c r="D24" s="307"/>
      <c r="E24" s="307"/>
      <c r="F24" s="23"/>
      <c r="G24" s="23"/>
      <c r="H24" s="23"/>
      <c r="I24" s="23"/>
      <c r="J24" s="23"/>
      <c r="K24" s="23"/>
      <c r="L24" s="23"/>
    </row>
    <row r="25" spans="1:12" ht="15.75">
      <c r="A25" s="23"/>
      <c r="B25" s="23"/>
      <c r="C25" s="23"/>
      <c r="D25" s="307"/>
      <c r="E25" s="307"/>
      <c r="F25" s="23"/>
      <c r="G25" s="23"/>
      <c r="H25" s="23"/>
      <c r="I25" s="23"/>
      <c r="J25" s="23"/>
      <c r="K25" s="23"/>
      <c r="L25" s="23"/>
    </row>
    <row r="26" spans="1:12" ht="15.75">
      <c r="A26" s="23"/>
      <c r="B26" s="23"/>
      <c r="C26" s="23"/>
      <c r="D26" s="307"/>
      <c r="E26" s="307"/>
      <c r="F26" s="23"/>
      <c r="G26" s="23"/>
      <c r="H26" s="23"/>
      <c r="I26" s="23"/>
      <c r="J26" s="23"/>
      <c r="K26" s="23"/>
      <c r="L26" s="23"/>
    </row>
    <row r="27" spans="1:12" ht="15.75">
      <c r="A27" s="23"/>
      <c r="B27" s="23"/>
      <c r="C27" s="23"/>
      <c r="D27" s="307"/>
      <c r="E27" s="307"/>
      <c r="F27" s="23"/>
      <c r="G27" s="23"/>
      <c r="H27" s="23"/>
      <c r="I27" s="23"/>
      <c r="J27" s="23"/>
      <c r="K27" s="23"/>
      <c r="L27" s="23"/>
    </row>
    <row r="28" spans="1:12" ht="15.75">
      <c r="A28" s="24"/>
      <c r="B28" s="21"/>
      <c r="C28" s="16"/>
      <c r="D28" s="308"/>
      <c r="E28" s="315"/>
      <c r="F28" s="16"/>
      <c r="G28" s="16"/>
      <c r="H28" s="16"/>
      <c r="I28" s="16"/>
      <c r="J28" s="16"/>
      <c r="K28" s="16"/>
      <c r="L28" s="16"/>
    </row>
    <row r="29" spans="1:16" ht="15.75">
      <c r="A29" s="25"/>
      <c r="B29" s="25"/>
      <c r="C29" s="25"/>
      <c r="D29" s="309"/>
      <c r="E29" s="317"/>
      <c r="F29" s="25"/>
      <c r="G29" s="25"/>
      <c r="H29" s="25"/>
      <c r="I29" s="25"/>
      <c r="J29" s="25"/>
      <c r="K29" s="25"/>
      <c r="L29" s="25"/>
      <c r="M29" s="9"/>
      <c r="N29" s="9"/>
      <c r="O29" s="9"/>
      <c r="P29" s="1"/>
    </row>
    <row r="30" spans="1:16" ht="8.25" customHeight="1">
      <c r="A30" s="2"/>
      <c r="B30" s="2"/>
      <c r="C30" s="2"/>
      <c r="D30" s="310"/>
      <c r="E30" s="310"/>
      <c r="F30" s="36"/>
      <c r="G30" s="36"/>
      <c r="H30" s="36"/>
      <c r="I30" s="36"/>
      <c r="J30" s="36"/>
      <c r="K30" s="36"/>
      <c r="L30" s="36"/>
      <c r="M30" s="37"/>
      <c r="N30" s="37"/>
      <c r="O30" s="37"/>
      <c r="P30" s="37"/>
    </row>
    <row r="31" spans="1:16" ht="9.75" customHeight="1">
      <c r="A31" s="2"/>
      <c r="B31" s="2"/>
      <c r="C31" s="2"/>
      <c r="D31" s="311"/>
      <c r="E31" s="311"/>
      <c r="F31" s="2"/>
      <c r="G31" s="2"/>
      <c r="H31" s="2"/>
      <c r="I31" s="2"/>
      <c r="J31" s="2"/>
      <c r="K31" s="2"/>
      <c r="L31" s="2"/>
      <c r="M31" s="1"/>
      <c r="N31" s="1"/>
      <c r="O31" s="1"/>
      <c r="P31" s="35"/>
    </row>
    <row r="32" spans="1:31" s="8" customFormat="1" ht="21" customHeight="1" thickBot="1">
      <c r="A32" s="52" t="s">
        <v>20</v>
      </c>
      <c r="B32" s="46"/>
      <c r="C32" s="49"/>
      <c r="D32" s="312" t="s">
        <v>69</v>
      </c>
      <c r="E32" s="318"/>
      <c r="F32" s="53"/>
      <c r="G32" s="53"/>
      <c r="H32" s="53"/>
      <c r="I32" s="49"/>
      <c r="J32" s="49"/>
      <c r="K32" s="54"/>
      <c r="L32" s="54"/>
      <c r="M32" s="54"/>
      <c r="N32" s="54"/>
      <c r="O32" s="54"/>
      <c r="P32" s="42" t="s">
        <v>9</v>
      </c>
      <c r="Q32" s="324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</row>
    <row r="33" spans="1:31" s="130" customFormat="1" ht="95.25" customHeight="1">
      <c r="A33" s="251" t="s">
        <v>21</v>
      </c>
      <c r="B33" s="252" t="s">
        <v>0</v>
      </c>
      <c r="C33" s="250" t="s">
        <v>222</v>
      </c>
      <c r="D33" s="250" t="s">
        <v>209</v>
      </c>
      <c r="E33" s="250" t="s">
        <v>259</v>
      </c>
      <c r="F33" s="250" t="s">
        <v>248</v>
      </c>
      <c r="G33" s="250" t="s">
        <v>210</v>
      </c>
      <c r="H33" s="249" t="s">
        <v>207</v>
      </c>
      <c r="I33" s="250" t="s">
        <v>211</v>
      </c>
      <c r="J33" s="250" t="s">
        <v>212</v>
      </c>
      <c r="K33" s="250" t="s">
        <v>11</v>
      </c>
      <c r="L33" s="250" t="s">
        <v>29</v>
      </c>
      <c r="M33" s="253" t="s">
        <v>214</v>
      </c>
      <c r="N33" s="320" t="s">
        <v>215</v>
      </c>
      <c r="O33" s="254" t="s">
        <v>223</v>
      </c>
      <c r="P33" s="321" t="s">
        <v>224</v>
      </c>
      <c r="Q33" s="325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5"/>
      <c r="AC33" s="394"/>
      <c r="AD33" s="395"/>
      <c r="AE33" s="396"/>
    </row>
    <row r="34" spans="1:31" s="130" customFormat="1" ht="30" customHeight="1">
      <c r="A34" s="333">
        <v>3</v>
      </c>
      <c r="B34" s="334"/>
      <c r="C34" s="313">
        <f aca="true" t="shared" si="0" ref="C34:P34">C35+C43+C74</f>
        <v>763780</v>
      </c>
      <c r="D34" s="313">
        <f t="shared" si="0"/>
        <v>672905</v>
      </c>
      <c r="E34" s="313">
        <f t="shared" si="0"/>
        <v>50435</v>
      </c>
      <c r="F34" s="313">
        <f t="shared" si="0"/>
        <v>40</v>
      </c>
      <c r="G34" s="313">
        <f t="shared" si="0"/>
        <v>19165</v>
      </c>
      <c r="H34" s="313">
        <f t="shared" si="0"/>
        <v>19908</v>
      </c>
      <c r="I34" s="313">
        <f t="shared" si="0"/>
        <v>1327</v>
      </c>
      <c r="J34" s="313">
        <f t="shared" si="0"/>
        <v>0</v>
      </c>
      <c r="K34" s="313">
        <f t="shared" si="0"/>
        <v>0</v>
      </c>
      <c r="L34" s="313">
        <f t="shared" si="0"/>
        <v>0</v>
      </c>
      <c r="M34" s="313">
        <f t="shared" si="0"/>
        <v>817188</v>
      </c>
      <c r="N34" s="313">
        <f t="shared" si="0"/>
        <v>57389</v>
      </c>
      <c r="O34" s="313">
        <f t="shared" si="0"/>
        <v>831787</v>
      </c>
      <c r="P34" s="313">
        <f t="shared" si="0"/>
        <v>58717</v>
      </c>
      <c r="Q34" s="325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</row>
    <row r="35" spans="1:31" ht="14.25" customHeight="1" thickBot="1">
      <c r="A35" s="27">
        <v>31</v>
      </c>
      <c r="B35" s="27" t="s">
        <v>7</v>
      </c>
      <c r="C35" s="338">
        <f>C36+C38+C40</f>
        <v>583981</v>
      </c>
      <c r="D35" s="338">
        <f>D36+D38+D40</f>
        <v>583981</v>
      </c>
      <c r="E35" s="338">
        <f aca="true" t="shared" si="1" ref="E35:L35">E36+E38+E40</f>
        <v>0</v>
      </c>
      <c r="F35" s="338">
        <f t="shared" si="1"/>
        <v>0</v>
      </c>
      <c r="G35" s="338">
        <f t="shared" si="1"/>
        <v>0</v>
      </c>
      <c r="H35" s="338"/>
      <c r="I35" s="338">
        <f t="shared" si="1"/>
        <v>0</v>
      </c>
      <c r="J35" s="338">
        <f t="shared" si="1"/>
        <v>0</v>
      </c>
      <c r="K35" s="338">
        <f t="shared" si="1"/>
        <v>0</v>
      </c>
      <c r="L35" s="338">
        <f t="shared" si="1"/>
        <v>0</v>
      </c>
      <c r="M35" s="338">
        <f>M36+M38+M40</f>
        <v>637070</v>
      </c>
      <c r="N35" s="338">
        <f>N36+N38+N40</f>
        <v>0</v>
      </c>
      <c r="O35" s="339">
        <f>O36+O38+O40</f>
        <v>650341</v>
      </c>
      <c r="P35" s="339">
        <f>P36+P38+P40</f>
        <v>0</v>
      </c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</row>
    <row r="36" spans="1:31" s="132" customFormat="1" ht="14.25" customHeight="1">
      <c r="A36" s="131">
        <v>311</v>
      </c>
      <c r="B36" s="131" t="s">
        <v>25</v>
      </c>
      <c r="C36" s="340">
        <f>C37</f>
        <v>464529</v>
      </c>
      <c r="D36" s="340">
        <f>D37</f>
        <v>464529</v>
      </c>
      <c r="E36" s="341">
        <f aca="true" t="shared" si="2" ref="E36:L36">E37+E38</f>
        <v>0</v>
      </c>
      <c r="F36" s="341">
        <f t="shared" si="2"/>
        <v>0</v>
      </c>
      <c r="G36" s="341">
        <f t="shared" si="2"/>
        <v>0</v>
      </c>
      <c r="H36" s="341">
        <f t="shared" si="2"/>
        <v>0</v>
      </c>
      <c r="I36" s="341">
        <f t="shared" si="2"/>
        <v>0</v>
      </c>
      <c r="J36" s="341">
        <f t="shared" si="2"/>
        <v>0</v>
      </c>
      <c r="K36" s="341">
        <f t="shared" si="2"/>
        <v>0</v>
      </c>
      <c r="L36" s="341">
        <f t="shared" si="2"/>
        <v>0</v>
      </c>
      <c r="M36" s="340">
        <f>M37</f>
        <v>491075</v>
      </c>
      <c r="N36" s="340">
        <f>N37</f>
        <v>0</v>
      </c>
      <c r="O36" s="340">
        <f>O37</f>
        <v>504346</v>
      </c>
      <c r="P36" s="340">
        <f>P37</f>
        <v>0</v>
      </c>
      <c r="Q36" s="326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</row>
    <row r="37" spans="1:31" ht="14.25" customHeight="1">
      <c r="A37" s="28">
        <v>3111</v>
      </c>
      <c r="B37" s="28" t="s">
        <v>81</v>
      </c>
      <c r="C37" s="342">
        <f>SUM(D37:L37)</f>
        <v>464529</v>
      </c>
      <c r="D37" s="343">
        <v>464529</v>
      </c>
      <c r="E37" s="344"/>
      <c r="F37" s="344"/>
      <c r="G37" s="344"/>
      <c r="H37" s="344"/>
      <c r="I37" s="344"/>
      <c r="J37" s="344"/>
      <c r="K37" s="344"/>
      <c r="L37" s="344"/>
      <c r="M37" s="343">
        <v>491075</v>
      </c>
      <c r="N37" s="345"/>
      <c r="O37" s="346">
        <v>504346</v>
      </c>
      <c r="P37" s="347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</row>
    <row r="38" spans="1:31" s="132" customFormat="1" ht="15" customHeight="1">
      <c r="A38" s="133">
        <v>312</v>
      </c>
      <c r="B38" s="133" t="s">
        <v>23</v>
      </c>
      <c r="C38" s="348">
        <f aca="true" t="shared" si="3" ref="C38:C54">SUM(D38:L38)</f>
        <v>39818</v>
      </c>
      <c r="D38" s="348">
        <f>D39</f>
        <v>39818</v>
      </c>
      <c r="E38" s="348">
        <f>E39</f>
        <v>0</v>
      </c>
      <c r="F38" s="348">
        <f>F39</f>
        <v>0</v>
      </c>
      <c r="G38" s="341">
        <f aca="true" t="shared" si="4" ref="G38:L38">G39+G40</f>
        <v>0</v>
      </c>
      <c r="H38" s="341">
        <f t="shared" si="4"/>
        <v>0</v>
      </c>
      <c r="I38" s="341">
        <f t="shared" si="4"/>
        <v>0</v>
      </c>
      <c r="J38" s="341">
        <f t="shared" si="4"/>
        <v>0</v>
      </c>
      <c r="K38" s="341">
        <f t="shared" si="4"/>
        <v>0</v>
      </c>
      <c r="L38" s="341">
        <f t="shared" si="4"/>
        <v>0</v>
      </c>
      <c r="M38" s="348">
        <f>M39</f>
        <v>39817</v>
      </c>
      <c r="N38" s="349">
        <f>N39</f>
        <v>0</v>
      </c>
      <c r="O38" s="349">
        <f>O39</f>
        <v>39817</v>
      </c>
      <c r="P38" s="349">
        <f>P39</f>
        <v>0</v>
      </c>
      <c r="Q38" s="326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</row>
    <row r="39" spans="1:31" ht="15" customHeight="1">
      <c r="A39" s="58">
        <v>3121</v>
      </c>
      <c r="B39" s="58" t="s">
        <v>82</v>
      </c>
      <c r="C39" s="342">
        <f t="shared" si="3"/>
        <v>39818</v>
      </c>
      <c r="D39" s="343">
        <v>39818</v>
      </c>
      <c r="E39" s="342"/>
      <c r="F39" s="342"/>
      <c r="G39" s="342"/>
      <c r="H39" s="342"/>
      <c r="I39" s="342"/>
      <c r="J39" s="342"/>
      <c r="K39" s="342"/>
      <c r="L39" s="342"/>
      <c r="M39" s="343">
        <v>39817</v>
      </c>
      <c r="N39" s="350"/>
      <c r="O39" s="346">
        <v>39817</v>
      </c>
      <c r="P39" s="347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</row>
    <row r="40" spans="1:31" s="132" customFormat="1" ht="15" customHeight="1">
      <c r="A40" s="134">
        <v>313</v>
      </c>
      <c r="B40" s="134" t="s">
        <v>33</v>
      </c>
      <c r="C40" s="341">
        <f>C41</f>
        <v>79634</v>
      </c>
      <c r="D40" s="341">
        <f>D41+D42</f>
        <v>79634</v>
      </c>
      <c r="E40" s="341">
        <f>E41+E42</f>
        <v>0</v>
      </c>
      <c r="F40" s="341">
        <f>F41+F42</f>
        <v>0</v>
      </c>
      <c r="G40" s="341">
        <f aca="true" t="shared" si="5" ref="G40:L40">SUM(G41:G42)</f>
        <v>0</v>
      </c>
      <c r="H40" s="341">
        <f t="shared" si="5"/>
        <v>0</v>
      </c>
      <c r="I40" s="341">
        <f t="shared" si="5"/>
        <v>0</v>
      </c>
      <c r="J40" s="341">
        <f t="shared" si="5"/>
        <v>0</v>
      </c>
      <c r="K40" s="341">
        <f t="shared" si="5"/>
        <v>0</v>
      </c>
      <c r="L40" s="341">
        <f t="shared" si="5"/>
        <v>0</v>
      </c>
      <c r="M40" s="341">
        <f>M41+M42</f>
        <v>106178</v>
      </c>
      <c r="N40" s="341">
        <f>N41+N42</f>
        <v>0</v>
      </c>
      <c r="O40" s="341">
        <f>O41+O42</f>
        <v>106178</v>
      </c>
      <c r="P40" s="341">
        <f>P41+P42</f>
        <v>0</v>
      </c>
      <c r="Q40" s="326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</row>
    <row r="41" spans="1:31" ht="15" customHeight="1">
      <c r="A41" s="58">
        <v>3132</v>
      </c>
      <c r="B41" s="58" t="s">
        <v>83</v>
      </c>
      <c r="C41" s="342">
        <f t="shared" si="3"/>
        <v>79634</v>
      </c>
      <c r="D41" s="343">
        <v>79634</v>
      </c>
      <c r="E41" s="342"/>
      <c r="F41" s="342"/>
      <c r="G41" s="342"/>
      <c r="H41" s="342"/>
      <c r="I41" s="342"/>
      <c r="J41" s="342"/>
      <c r="K41" s="342"/>
      <c r="L41" s="342"/>
      <c r="M41" s="343">
        <v>106178</v>
      </c>
      <c r="N41" s="350"/>
      <c r="O41" s="346">
        <v>106178</v>
      </c>
      <c r="P41" s="347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</row>
    <row r="42" spans="1:31" ht="15" customHeight="1">
      <c r="A42" s="58">
        <v>3133</v>
      </c>
      <c r="B42" s="58" t="s">
        <v>84</v>
      </c>
      <c r="C42" s="342">
        <f t="shared" si="3"/>
        <v>0</v>
      </c>
      <c r="D42" s="342">
        <v>0</v>
      </c>
      <c r="E42" s="342"/>
      <c r="F42" s="342"/>
      <c r="G42" s="342"/>
      <c r="H42" s="342"/>
      <c r="I42" s="342"/>
      <c r="J42" s="342"/>
      <c r="K42" s="342"/>
      <c r="L42" s="342"/>
      <c r="M42" s="351">
        <v>0</v>
      </c>
      <c r="N42" s="350"/>
      <c r="O42" s="350">
        <v>0</v>
      </c>
      <c r="P42" s="347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</row>
    <row r="43" spans="1:31" ht="14.25" customHeight="1" thickBot="1">
      <c r="A43" s="27">
        <v>32</v>
      </c>
      <c r="B43" s="27" t="s">
        <v>24</v>
      </c>
      <c r="C43" s="338">
        <f>C44+C49+C56+C66+C68</f>
        <v>176972</v>
      </c>
      <c r="D43" s="338">
        <f>D44+D49+D56+D66+D68</f>
        <v>88924</v>
      </c>
      <c r="E43" s="338">
        <f>E44+E49+E56+E68+E66</f>
        <v>48311</v>
      </c>
      <c r="F43" s="338">
        <f>F44+F49+F56+F68+F66</f>
        <v>0</v>
      </c>
      <c r="G43" s="338">
        <f>G49+G56+G66+G68+G44</f>
        <v>19165</v>
      </c>
      <c r="H43" s="338">
        <f>H49+H56+H66+H68+H44</f>
        <v>19245</v>
      </c>
      <c r="I43" s="338">
        <f aca="true" t="shared" si="6" ref="I43:P43">I44+I49+I56+I66+I68</f>
        <v>1327</v>
      </c>
      <c r="J43" s="338">
        <f t="shared" si="6"/>
        <v>0</v>
      </c>
      <c r="K43" s="338">
        <f t="shared" si="6"/>
        <v>0</v>
      </c>
      <c r="L43" s="338">
        <f t="shared" si="6"/>
        <v>0</v>
      </c>
      <c r="M43" s="338">
        <f t="shared" si="6"/>
        <v>177954</v>
      </c>
      <c r="N43" s="338">
        <f t="shared" si="6"/>
        <v>55265</v>
      </c>
      <c r="O43" s="338">
        <f t="shared" si="6"/>
        <v>179282</v>
      </c>
      <c r="P43" s="338">
        <f t="shared" si="6"/>
        <v>56593</v>
      </c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</row>
    <row r="44" spans="1:31" s="132" customFormat="1" ht="27" customHeight="1">
      <c r="A44" s="131">
        <v>321</v>
      </c>
      <c r="B44" s="136" t="s">
        <v>74</v>
      </c>
      <c r="C44" s="340">
        <f t="shared" si="3"/>
        <v>81008</v>
      </c>
      <c r="D44" s="352">
        <f>SUM(D45:D47)</f>
        <v>66361</v>
      </c>
      <c r="E44" s="340">
        <f aca="true" t="shared" si="7" ref="E44:L44">SUM(E45:E48)</f>
        <v>11993</v>
      </c>
      <c r="F44" s="340">
        <f t="shared" si="7"/>
        <v>0</v>
      </c>
      <c r="G44" s="340">
        <f t="shared" si="7"/>
        <v>1327</v>
      </c>
      <c r="H44" s="340">
        <f>SUM(H45:H48)</f>
        <v>0</v>
      </c>
      <c r="I44" s="340">
        <f t="shared" si="7"/>
        <v>1327</v>
      </c>
      <c r="J44" s="340">
        <f t="shared" si="7"/>
        <v>0</v>
      </c>
      <c r="K44" s="340">
        <f t="shared" si="7"/>
        <v>0</v>
      </c>
      <c r="L44" s="340">
        <f t="shared" si="7"/>
        <v>0</v>
      </c>
      <c r="M44" s="340">
        <f>M45+M46+M47+M48</f>
        <v>94233</v>
      </c>
      <c r="N44" s="340">
        <f>SUM(N45:N48)</f>
        <v>11945</v>
      </c>
      <c r="O44" s="340">
        <f>O45+O46+O47+O48</f>
        <v>94233</v>
      </c>
      <c r="P44" s="340">
        <f>P45+P46+P47+P48</f>
        <v>11945</v>
      </c>
      <c r="Q44" s="326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</row>
    <row r="45" spans="1:31" ht="15.75" customHeight="1">
      <c r="A45" s="28">
        <v>3211</v>
      </c>
      <c r="B45" s="38" t="s">
        <v>85</v>
      </c>
      <c r="C45" s="353">
        <f t="shared" si="3"/>
        <v>11993</v>
      </c>
      <c r="D45" s="354"/>
      <c r="E45" s="337">
        <v>9339</v>
      </c>
      <c r="F45" s="353"/>
      <c r="G45" s="337">
        <v>1327</v>
      </c>
      <c r="H45" s="353"/>
      <c r="I45" s="337">
        <v>1327</v>
      </c>
      <c r="J45" s="353"/>
      <c r="K45" s="353"/>
      <c r="L45" s="353"/>
      <c r="M45" s="337">
        <v>11945</v>
      </c>
      <c r="N45" s="337">
        <v>9291</v>
      </c>
      <c r="O45" s="337">
        <v>11945</v>
      </c>
      <c r="P45" s="337">
        <v>9291</v>
      </c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</row>
    <row r="46" spans="1:31" ht="15" customHeight="1">
      <c r="A46" s="28">
        <v>3212</v>
      </c>
      <c r="B46" s="38" t="s">
        <v>86</v>
      </c>
      <c r="C46" s="353">
        <f t="shared" si="3"/>
        <v>66361</v>
      </c>
      <c r="D46" s="337">
        <v>66361</v>
      </c>
      <c r="E46" s="353"/>
      <c r="F46" s="353"/>
      <c r="G46" s="353"/>
      <c r="H46" s="353"/>
      <c r="I46" s="353"/>
      <c r="J46" s="353"/>
      <c r="K46" s="353"/>
      <c r="L46" s="353"/>
      <c r="M46" s="337">
        <v>79634</v>
      </c>
      <c r="N46" s="347"/>
      <c r="O46" s="355">
        <v>79634</v>
      </c>
      <c r="P46" s="347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</row>
    <row r="47" spans="1:31" ht="13.5" customHeight="1">
      <c r="A47" s="28">
        <v>3213</v>
      </c>
      <c r="B47" s="38" t="s">
        <v>87</v>
      </c>
      <c r="C47" s="353">
        <f t="shared" si="3"/>
        <v>1327</v>
      </c>
      <c r="D47" s="354"/>
      <c r="E47" s="337">
        <v>1327</v>
      </c>
      <c r="F47" s="353"/>
      <c r="G47" s="353"/>
      <c r="H47" s="353"/>
      <c r="I47" s="353"/>
      <c r="J47" s="353"/>
      <c r="K47" s="353"/>
      <c r="L47" s="353"/>
      <c r="M47" s="337">
        <v>1327</v>
      </c>
      <c r="N47" s="337">
        <v>1327</v>
      </c>
      <c r="O47" s="337">
        <v>1327</v>
      </c>
      <c r="P47" s="337">
        <v>1327</v>
      </c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</row>
    <row r="48" spans="1:31" ht="27" customHeight="1">
      <c r="A48" s="28">
        <v>3214</v>
      </c>
      <c r="B48" s="38" t="s">
        <v>88</v>
      </c>
      <c r="C48" s="353">
        <f t="shared" si="3"/>
        <v>1327</v>
      </c>
      <c r="D48" s="354"/>
      <c r="E48" s="337">
        <v>1327</v>
      </c>
      <c r="F48" s="353"/>
      <c r="G48" s="353"/>
      <c r="H48" s="353"/>
      <c r="I48" s="353"/>
      <c r="J48" s="353"/>
      <c r="K48" s="353"/>
      <c r="L48" s="353"/>
      <c r="M48" s="337">
        <v>1327</v>
      </c>
      <c r="N48" s="337">
        <v>1327</v>
      </c>
      <c r="O48" s="337">
        <v>1327</v>
      </c>
      <c r="P48" s="337">
        <v>1327</v>
      </c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</row>
    <row r="49" spans="1:31" s="132" customFormat="1" ht="26.25" customHeight="1">
      <c r="A49" s="133">
        <v>322</v>
      </c>
      <c r="B49" s="137" t="s">
        <v>3</v>
      </c>
      <c r="C49" s="348">
        <f t="shared" si="3"/>
        <v>32120</v>
      </c>
      <c r="D49" s="348">
        <f aca="true" t="shared" si="8" ref="D49:P49">SUM(D50:D54)</f>
        <v>0</v>
      </c>
      <c r="E49" s="348">
        <f t="shared" si="8"/>
        <v>14333</v>
      </c>
      <c r="F49" s="348">
        <f t="shared" si="8"/>
        <v>0</v>
      </c>
      <c r="G49" s="348">
        <f t="shared" si="8"/>
        <v>9160</v>
      </c>
      <c r="H49" s="348">
        <f t="shared" si="8"/>
        <v>8627</v>
      </c>
      <c r="I49" s="348">
        <f t="shared" si="8"/>
        <v>0</v>
      </c>
      <c r="J49" s="348">
        <f t="shared" si="8"/>
        <v>0</v>
      </c>
      <c r="K49" s="348">
        <f t="shared" si="8"/>
        <v>0</v>
      </c>
      <c r="L49" s="348">
        <f t="shared" si="8"/>
        <v>0</v>
      </c>
      <c r="M49" s="348">
        <f t="shared" si="8"/>
        <v>23491</v>
      </c>
      <c r="N49" s="348">
        <f t="shared" si="8"/>
        <v>14332</v>
      </c>
      <c r="O49" s="348">
        <f t="shared" si="8"/>
        <v>26013</v>
      </c>
      <c r="P49" s="348">
        <f t="shared" si="8"/>
        <v>15660</v>
      </c>
      <c r="Q49" s="326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</row>
    <row r="50" spans="1:31" ht="17.25" customHeight="1">
      <c r="A50" s="29">
        <v>3221</v>
      </c>
      <c r="B50" s="39" t="s">
        <v>89</v>
      </c>
      <c r="C50" s="353">
        <f t="shared" si="3"/>
        <v>6107</v>
      </c>
      <c r="D50" s="354"/>
      <c r="E50" s="337">
        <v>3318</v>
      </c>
      <c r="F50" s="353"/>
      <c r="G50" s="337">
        <v>798</v>
      </c>
      <c r="H50" s="337">
        <v>1991</v>
      </c>
      <c r="I50" s="353"/>
      <c r="J50" s="353"/>
      <c r="K50" s="353"/>
      <c r="L50" s="353"/>
      <c r="M50" s="337">
        <v>4114</v>
      </c>
      <c r="N50" s="337">
        <v>3318</v>
      </c>
      <c r="O50" s="337">
        <v>4114</v>
      </c>
      <c r="P50" s="337">
        <v>3318</v>
      </c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</row>
    <row r="51" spans="1:31" ht="18" customHeight="1">
      <c r="A51" s="29">
        <v>3223</v>
      </c>
      <c r="B51" s="39" t="s">
        <v>90</v>
      </c>
      <c r="C51" s="353">
        <f t="shared" si="3"/>
        <v>18731</v>
      </c>
      <c r="D51" s="354"/>
      <c r="E51" s="337">
        <v>7963</v>
      </c>
      <c r="F51" s="353"/>
      <c r="G51" s="337">
        <v>6786</v>
      </c>
      <c r="H51" s="337">
        <v>3982</v>
      </c>
      <c r="I51" s="353"/>
      <c r="J51" s="353"/>
      <c r="K51" s="353"/>
      <c r="L51" s="353"/>
      <c r="M51" s="337">
        <v>14599</v>
      </c>
      <c r="N51" s="337">
        <v>7962</v>
      </c>
      <c r="O51" s="337">
        <v>17121</v>
      </c>
      <c r="P51" s="337">
        <v>9290</v>
      </c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</row>
    <row r="52" spans="1:31" ht="18" customHeight="1">
      <c r="A52" s="29">
        <v>3224</v>
      </c>
      <c r="B52" s="39" t="s">
        <v>91</v>
      </c>
      <c r="C52" s="353">
        <f t="shared" si="3"/>
        <v>3583</v>
      </c>
      <c r="D52" s="354"/>
      <c r="E52" s="337">
        <v>1327</v>
      </c>
      <c r="F52" s="353"/>
      <c r="G52" s="337">
        <v>929</v>
      </c>
      <c r="H52" s="337">
        <v>1327</v>
      </c>
      <c r="I52" s="353"/>
      <c r="J52" s="353"/>
      <c r="K52" s="353"/>
      <c r="L52" s="353"/>
      <c r="M52" s="337">
        <v>2256</v>
      </c>
      <c r="N52" s="337">
        <v>1327</v>
      </c>
      <c r="O52" s="337">
        <v>2256</v>
      </c>
      <c r="P52" s="337">
        <v>1327</v>
      </c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</row>
    <row r="53" spans="1:31" ht="18" customHeight="1">
      <c r="A53" s="29">
        <v>3225</v>
      </c>
      <c r="B53" s="39" t="s">
        <v>92</v>
      </c>
      <c r="C53" s="353">
        <f t="shared" si="3"/>
        <v>3301</v>
      </c>
      <c r="D53" s="354"/>
      <c r="E53" s="337">
        <v>1327</v>
      </c>
      <c r="F53" s="353"/>
      <c r="G53" s="337">
        <v>647</v>
      </c>
      <c r="H53" s="337">
        <v>1327</v>
      </c>
      <c r="I53" s="353"/>
      <c r="J53" s="353"/>
      <c r="K53" s="353"/>
      <c r="L53" s="353"/>
      <c r="M53" s="337">
        <v>2124</v>
      </c>
      <c r="N53" s="337">
        <v>1327</v>
      </c>
      <c r="O53" s="337">
        <v>2124</v>
      </c>
      <c r="P53" s="337">
        <v>1327</v>
      </c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</row>
    <row r="54" spans="1:31" ht="14.25" customHeight="1">
      <c r="A54" s="29">
        <v>3227</v>
      </c>
      <c r="B54" s="138" t="s">
        <v>93</v>
      </c>
      <c r="C54" s="353">
        <f t="shared" si="3"/>
        <v>398</v>
      </c>
      <c r="D54" s="354"/>
      <c r="E54" s="337">
        <v>398</v>
      </c>
      <c r="F54" s="353"/>
      <c r="G54" s="353"/>
      <c r="H54" s="353"/>
      <c r="I54" s="353"/>
      <c r="J54" s="353"/>
      <c r="K54" s="353"/>
      <c r="L54" s="353"/>
      <c r="M54" s="337">
        <v>398</v>
      </c>
      <c r="N54" s="337">
        <v>398</v>
      </c>
      <c r="O54" s="337">
        <v>398</v>
      </c>
      <c r="P54" s="337">
        <v>398</v>
      </c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</row>
    <row r="55" spans="1:31" s="12" customFormat="1" ht="1.5" customHeight="1">
      <c r="A55" s="139"/>
      <c r="B55" s="140"/>
      <c r="C55" s="356"/>
      <c r="D55" s="357"/>
      <c r="E55" s="356"/>
      <c r="F55" s="356"/>
      <c r="G55" s="356"/>
      <c r="H55" s="356"/>
      <c r="I55" s="356"/>
      <c r="J55" s="356"/>
      <c r="K55" s="356"/>
      <c r="L55" s="356"/>
      <c r="M55" s="348"/>
      <c r="N55" s="348"/>
      <c r="O55" s="348"/>
      <c r="P55" s="348"/>
      <c r="Q55" s="326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</row>
    <row r="56" spans="1:31" s="132" customFormat="1" ht="14.25" customHeight="1">
      <c r="A56" s="133">
        <v>323</v>
      </c>
      <c r="B56" s="133" t="s">
        <v>4</v>
      </c>
      <c r="C56" s="348">
        <f>SUM(C57:C65)</f>
        <v>54006</v>
      </c>
      <c r="D56" s="358">
        <f>D63</f>
        <v>19908</v>
      </c>
      <c r="E56" s="348">
        <f aca="true" t="shared" si="9" ref="E56:P56">SUM(E57:E65)</f>
        <v>17854</v>
      </c>
      <c r="F56" s="348">
        <f t="shared" si="9"/>
        <v>0</v>
      </c>
      <c r="G56" s="348">
        <f t="shared" si="9"/>
        <v>6290</v>
      </c>
      <c r="H56" s="348">
        <f t="shared" si="9"/>
        <v>9954</v>
      </c>
      <c r="I56" s="348">
        <f t="shared" si="9"/>
        <v>0</v>
      </c>
      <c r="J56" s="348">
        <f t="shared" si="9"/>
        <v>0</v>
      </c>
      <c r="K56" s="348">
        <f t="shared" si="9"/>
        <v>0</v>
      </c>
      <c r="L56" s="348">
        <f t="shared" si="9"/>
        <v>0</v>
      </c>
      <c r="M56" s="348">
        <f t="shared" si="9"/>
        <v>48683</v>
      </c>
      <c r="N56" s="348">
        <f t="shared" si="9"/>
        <v>22484</v>
      </c>
      <c r="O56" s="348">
        <f t="shared" si="9"/>
        <v>48816</v>
      </c>
      <c r="P56" s="348">
        <f t="shared" si="9"/>
        <v>22484</v>
      </c>
      <c r="Q56" s="326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</row>
    <row r="57" spans="1:31" ht="14.25" customHeight="1">
      <c r="A57" s="29">
        <v>3231</v>
      </c>
      <c r="B57" s="29" t="s">
        <v>94</v>
      </c>
      <c r="C57" s="353">
        <f aca="true" t="shared" si="10" ref="C57:C77">SUM(D57:L57)</f>
        <v>2000</v>
      </c>
      <c r="D57" s="354"/>
      <c r="E57" s="337">
        <v>2000</v>
      </c>
      <c r="F57" s="353"/>
      <c r="G57" s="353"/>
      <c r="H57" s="353"/>
      <c r="I57" s="353"/>
      <c r="J57" s="353"/>
      <c r="K57" s="353"/>
      <c r="L57" s="353"/>
      <c r="M57" s="337">
        <v>3982</v>
      </c>
      <c r="N57" s="337">
        <v>3982</v>
      </c>
      <c r="O57" s="337">
        <v>3982</v>
      </c>
      <c r="P57" s="337">
        <v>3982</v>
      </c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</row>
    <row r="58" spans="1:31" ht="14.25" customHeight="1">
      <c r="A58" s="29">
        <v>3232</v>
      </c>
      <c r="B58" s="29" t="s">
        <v>95</v>
      </c>
      <c r="C58" s="353">
        <f t="shared" si="10"/>
        <v>5318</v>
      </c>
      <c r="D58" s="354"/>
      <c r="E58" s="337">
        <v>2000</v>
      </c>
      <c r="F58" s="353"/>
      <c r="G58" s="337">
        <v>1327</v>
      </c>
      <c r="H58" s="337">
        <v>1991</v>
      </c>
      <c r="I58" s="353"/>
      <c r="J58" s="353"/>
      <c r="K58" s="353"/>
      <c r="L58" s="353"/>
      <c r="M58" s="337">
        <v>4645</v>
      </c>
      <c r="N58" s="337">
        <v>3318</v>
      </c>
      <c r="O58" s="337">
        <v>4645</v>
      </c>
      <c r="P58" s="337">
        <v>3318</v>
      </c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</row>
    <row r="59" spans="1:31" ht="14.25" customHeight="1">
      <c r="A59" s="29">
        <v>3233</v>
      </c>
      <c r="B59" s="29" t="s">
        <v>96</v>
      </c>
      <c r="C59" s="353">
        <f t="shared" si="10"/>
        <v>1991</v>
      </c>
      <c r="D59" s="354"/>
      <c r="E59" s="337">
        <v>1593</v>
      </c>
      <c r="F59" s="353"/>
      <c r="G59" s="337">
        <v>398</v>
      </c>
      <c r="H59" s="353"/>
      <c r="I59" s="353"/>
      <c r="J59" s="353"/>
      <c r="K59" s="353"/>
      <c r="L59" s="353"/>
      <c r="M59" s="337">
        <v>1991</v>
      </c>
      <c r="N59" s="337">
        <v>1593</v>
      </c>
      <c r="O59" s="337">
        <v>1991</v>
      </c>
      <c r="P59" s="337">
        <v>1593</v>
      </c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</row>
    <row r="60" spans="1:31" ht="14.25" customHeight="1">
      <c r="A60" s="29">
        <v>3234</v>
      </c>
      <c r="B60" s="29" t="s">
        <v>97</v>
      </c>
      <c r="C60" s="353">
        <f t="shared" si="10"/>
        <v>2227</v>
      </c>
      <c r="D60" s="354"/>
      <c r="E60" s="337">
        <v>900</v>
      </c>
      <c r="F60" s="353"/>
      <c r="G60" s="353"/>
      <c r="H60" s="337">
        <v>1327</v>
      </c>
      <c r="I60" s="353"/>
      <c r="J60" s="353"/>
      <c r="K60" s="353"/>
      <c r="L60" s="353"/>
      <c r="M60" s="337">
        <v>1327</v>
      </c>
      <c r="N60" s="337">
        <v>1327</v>
      </c>
      <c r="O60" s="337">
        <v>1327</v>
      </c>
      <c r="P60" s="337">
        <v>1327</v>
      </c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</row>
    <row r="61" spans="1:31" ht="14.25" customHeight="1">
      <c r="A61" s="29">
        <v>3235</v>
      </c>
      <c r="B61" s="29" t="s">
        <v>130</v>
      </c>
      <c r="C61" s="353">
        <f t="shared" si="10"/>
        <v>106</v>
      </c>
      <c r="D61" s="354"/>
      <c r="E61" s="337">
        <v>53</v>
      </c>
      <c r="F61" s="353"/>
      <c r="G61" s="337">
        <v>53</v>
      </c>
      <c r="H61" s="353"/>
      <c r="I61" s="353"/>
      <c r="J61" s="353"/>
      <c r="K61" s="353"/>
      <c r="L61" s="353"/>
      <c r="M61" s="337">
        <v>106</v>
      </c>
      <c r="N61" s="337">
        <v>53</v>
      </c>
      <c r="O61" s="337">
        <v>106</v>
      </c>
      <c r="P61" s="337">
        <v>53</v>
      </c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</row>
    <row r="62" spans="1:31" ht="14.25" customHeight="1">
      <c r="A62" s="29">
        <v>3236</v>
      </c>
      <c r="B62" s="29" t="s">
        <v>98</v>
      </c>
      <c r="C62" s="353">
        <f t="shared" si="10"/>
        <v>1752</v>
      </c>
      <c r="D62" s="354"/>
      <c r="E62" s="337">
        <v>1752</v>
      </c>
      <c r="F62" s="353"/>
      <c r="G62" s="353"/>
      <c r="H62" s="353"/>
      <c r="I62" s="353"/>
      <c r="J62" s="353"/>
      <c r="K62" s="353"/>
      <c r="L62" s="353"/>
      <c r="M62" s="337">
        <v>2654</v>
      </c>
      <c r="N62" s="337">
        <v>2654</v>
      </c>
      <c r="O62" s="337">
        <v>2654</v>
      </c>
      <c r="P62" s="337">
        <v>2654</v>
      </c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</row>
    <row r="63" spans="1:31" ht="14.25" customHeight="1">
      <c r="A63" s="29">
        <v>3237</v>
      </c>
      <c r="B63" s="29" t="s">
        <v>99</v>
      </c>
      <c r="C63" s="353">
        <f t="shared" si="10"/>
        <v>37161</v>
      </c>
      <c r="D63" s="337">
        <v>19908</v>
      </c>
      <c r="E63" s="337">
        <v>6636</v>
      </c>
      <c r="F63" s="353"/>
      <c r="G63" s="337">
        <v>3981</v>
      </c>
      <c r="H63" s="337">
        <v>6636</v>
      </c>
      <c r="I63" s="353"/>
      <c r="J63" s="353"/>
      <c r="K63" s="353"/>
      <c r="L63" s="353"/>
      <c r="M63" s="337">
        <v>30527</v>
      </c>
      <c r="N63" s="337">
        <v>6637</v>
      </c>
      <c r="O63" s="337">
        <v>30660</v>
      </c>
      <c r="P63" s="337">
        <v>6637</v>
      </c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</row>
    <row r="64" spans="1:31" ht="14.25" customHeight="1">
      <c r="A64" s="29">
        <v>3238</v>
      </c>
      <c r="B64" s="29" t="s">
        <v>100</v>
      </c>
      <c r="C64" s="353">
        <f t="shared" si="10"/>
        <v>1991</v>
      </c>
      <c r="D64" s="354"/>
      <c r="E64" s="337">
        <v>1991</v>
      </c>
      <c r="F64" s="353"/>
      <c r="G64" s="353"/>
      <c r="H64" s="353"/>
      <c r="I64" s="353"/>
      <c r="J64" s="353"/>
      <c r="K64" s="353"/>
      <c r="L64" s="353"/>
      <c r="M64" s="337">
        <v>1991</v>
      </c>
      <c r="N64" s="337">
        <v>1991</v>
      </c>
      <c r="O64" s="337">
        <v>1991</v>
      </c>
      <c r="P64" s="337">
        <v>1991</v>
      </c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</row>
    <row r="65" spans="1:31" ht="14.25" customHeight="1">
      <c r="A65" s="29">
        <v>3239</v>
      </c>
      <c r="B65" s="29" t="s">
        <v>101</v>
      </c>
      <c r="C65" s="353">
        <f t="shared" si="10"/>
        <v>1460</v>
      </c>
      <c r="D65" s="354"/>
      <c r="E65" s="337">
        <v>929</v>
      </c>
      <c r="F65" s="353"/>
      <c r="G65" s="337">
        <v>531</v>
      </c>
      <c r="H65" s="353"/>
      <c r="I65" s="353"/>
      <c r="J65" s="353"/>
      <c r="K65" s="353"/>
      <c r="L65" s="353"/>
      <c r="M65" s="337">
        <v>1460</v>
      </c>
      <c r="N65" s="337">
        <v>929</v>
      </c>
      <c r="O65" s="337">
        <v>1460</v>
      </c>
      <c r="P65" s="337">
        <v>929</v>
      </c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</row>
    <row r="66" spans="1:31" s="132" customFormat="1" ht="14.25" customHeight="1">
      <c r="A66" s="133">
        <v>324</v>
      </c>
      <c r="B66" s="133" t="s">
        <v>34</v>
      </c>
      <c r="C66" s="348">
        <f t="shared" si="10"/>
        <v>2654</v>
      </c>
      <c r="D66" s="348">
        <f aca="true" t="shared" si="11" ref="D66:P66">D67</f>
        <v>0</v>
      </c>
      <c r="E66" s="348">
        <f t="shared" si="11"/>
        <v>1327</v>
      </c>
      <c r="F66" s="348">
        <f t="shared" si="11"/>
        <v>0</v>
      </c>
      <c r="G66" s="348">
        <f t="shared" si="11"/>
        <v>663</v>
      </c>
      <c r="H66" s="348">
        <f t="shared" si="11"/>
        <v>664</v>
      </c>
      <c r="I66" s="348">
        <f t="shared" si="11"/>
        <v>0</v>
      </c>
      <c r="J66" s="348">
        <f t="shared" si="11"/>
        <v>0</v>
      </c>
      <c r="K66" s="348">
        <f t="shared" si="11"/>
        <v>0</v>
      </c>
      <c r="L66" s="348">
        <f t="shared" si="11"/>
        <v>0</v>
      </c>
      <c r="M66" s="348">
        <f t="shared" si="11"/>
        <v>1991</v>
      </c>
      <c r="N66" s="348">
        <f t="shared" si="11"/>
        <v>1327</v>
      </c>
      <c r="O66" s="348">
        <f t="shared" si="11"/>
        <v>1327</v>
      </c>
      <c r="P66" s="348">
        <f t="shared" si="11"/>
        <v>1327</v>
      </c>
      <c r="Q66" s="326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</row>
    <row r="67" spans="1:31" ht="14.25" customHeight="1">
      <c r="A67" s="29">
        <v>3241</v>
      </c>
      <c r="B67" s="29" t="s">
        <v>34</v>
      </c>
      <c r="C67" s="353">
        <f t="shared" si="10"/>
        <v>2654</v>
      </c>
      <c r="D67" s="354"/>
      <c r="E67" s="343">
        <v>1327</v>
      </c>
      <c r="F67" s="353"/>
      <c r="G67" s="337">
        <v>663</v>
      </c>
      <c r="H67" s="337">
        <v>664</v>
      </c>
      <c r="I67" s="353"/>
      <c r="J67" s="353"/>
      <c r="K67" s="353"/>
      <c r="L67" s="353"/>
      <c r="M67" s="337">
        <v>1991</v>
      </c>
      <c r="N67" s="337">
        <v>1327</v>
      </c>
      <c r="O67" s="337">
        <v>1327</v>
      </c>
      <c r="P67" s="337">
        <v>1327</v>
      </c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</row>
    <row r="68" spans="1:31" s="132" customFormat="1" ht="24.75" customHeight="1">
      <c r="A68" s="133">
        <v>329</v>
      </c>
      <c r="B68" s="137" t="s">
        <v>2</v>
      </c>
      <c r="C68" s="348">
        <f>SUM(C69:C73)</f>
        <v>7184</v>
      </c>
      <c r="D68" s="358">
        <f>SUM(D69:D73)</f>
        <v>2655</v>
      </c>
      <c r="E68" s="348">
        <f>SUM(E69:E73)</f>
        <v>2804</v>
      </c>
      <c r="F68" s="348">
        <f>SUM(F69:F73)</f>
        <v>0</v>
      </c>
      <c r="G68" s="348">
        <f>SUM(G70:G73)</f>
        <v>1725</v>
      </c>
      <c r="H68" s="348">
        <f>SUM(H70:H73)</f>
        <v>0</v>
      </c>
      <c r="I68" s="348">
        <f aca="true" t="shared" si="12" ref="I68:P68">SUM(I69:I73)</f>
        <v>0</v>
      </c>
      <c r="J68" s="348">
        <f t="shared" si="12"/>
        <v>0</v>
      </c>
      <c r="K68" s="348">
        <f t="shared" si="12"/>
        <v>0</v>
      </c>
      <c r="L68" s="348">
        <f t="shared" si="12"/>
        <v>0</v>
      </c>
      <c r="M68" s="348">
        <f t="shared" si="12"/>
        <v>9556</v>
      </c>
      <c r="N68" s="348">
        <f t="shared" si="12"/>
        <v>5177</v>
      </c>
      <c r="O68" s="348">
        <f t="shared" si="12"/>
        <v>8893</v>
      </c>
      <c r="P68" s="348">
        <f t="shared" si="12"/>
        <v>5177</v>
      </c>
      <c r="Q68" s="326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</row>
    <row r="69" spans="1:31" s="132" customFormat="1" ht="15" customHeight="1">
      <c r="A69" s="141">
        <v>3292</v>
      </c>
      <c r="B69" s="142" t="s">
        <v>102</v>
      </c>
      <c r="C69" s="350">
        <f t="shared" si="10"/>
        <v>0</v>
      </c>
      <c r="D69" s="359"/>
      <c r="E69" s="347">
        <v>0</v>
      </c>
      <c r="F69" s="347"/>
      <c r="G69" s="347"/>
      <c r="H69" s="347"/>
      <c r="I69" s="347"/>
      <c r="J69" s="347"/>
      <c r="K69" s="347"/>
      <c r="L69" s="347"/>
      <c r="M69" s="360">
        <v>0</v>
      </c>
      <c r="N69" s="360">
        <v>0</v>
      </c>
      <c r="O69" s="360">
        <v>0</v>
      </c>
      <c r="P69" s="360">
        <v>0</v>
      </c>
      <c r="Q69" s="326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</row>
    <row r="70" spans="1:31" s="132" customFormat="1" ht="15" customHeight="1">
      <c r="A70" s="58">
        <v>3293</v>
      </c>
      <c r="B70" s="143" t="s">
        <v>103</v>
      </c>
      <c r="C70" s="342">
        <f t="shared" si="10"/>
        <v>1327</v>
      </c>
      <c r="D70" s="354"/>
      <c r="E70" s="337">
        <v>664</v>
      </c>
      <c r="F70" s="353"/>
      <c r="G70" s="337">
        <v>663</v>
      </c>
      <c r="H70" s="353"/>
      <c r="I70" s="353"/>
      <c r="J70" s="353"/>
      <c r="K70" s="353"/>
      <c r="L70" s="353"/>
      <c r="M70" s="337">
        <v>1327</v>
      </c>
      <c r="N70" s="337">
        <v>664</v>
      </c>
      <c r="O70" s="337">
        <v>664</v>
      </c>
      <c r="P70" s="337">
        <v>664</v>
      </c>
      <c r="Q70" s="326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</row>
    <row r="71" spans="1:31" ht="15.75" customHeight="1">
      <c r="A71" s="58">
        <v>3294</v>
      </c>
      <c r="B71" s="143" t="s">
        <v>104</v>
      </c>
      <c r="C71" s="342">
        <f t="shared" si="10"/>
        <v>1000</v>
      </c>
      <c r="D71" s="354"/>
      <c r="E71" s="337">
        <v>1000</v>
      </c>
      <c r="F71" s="353"/>
      <c r="G71" s="353"/>
      <c r="H71" s="353"/>
      <c r="I71" s="353"/>
      <c r="J71" s="353"/>
      <c r="K71" s="353"/>
      <c r="L71" s="353"/>
      <c r="M71" s="337">
        <v>1593</v>
      </c>
      <c r="N71" s="337">
        <v>1593</v>
      </c>
      <c r="O71" s="337">
        <v>1593</v>
      </c>
      <c r="P71" s="337">
        <v>1593</v>
      </c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</row>
    <row r="72" spans="1:31" ht="14.25" customHeight="1">
      <c r="A72" s="29">
        <v>3295</v>
      </c>
      <c r="B72" s="144" t="s">
        <v>105</v>
      </c>
      <c r="C72" s="342">
        <f t="shared" si="10"/>
        <v>2795</v>
      </c>
      <c r="D72" s="337">
        <v>2655</v>
      </c>
      <c r="E72" s="337">
        <v>140</v>
      </c>
      <c r="F72" s="353"/>
      <c r="G72" s="353"/>
      <c r="H72" s="353"/>
      <c r="I72" s="353"/>
      <c r="J72" s="353"/>
      <c r="K72" s="353"/>
      <c r="L72" s="353"/>
      <c r="M72" s="337">
        <v>3318</v>
      </c>
      <c r="N72" s="337">
        <v>664</v>
      </c>
      <c r="O72" s="337">
        <v>3318</v>
      </c>
      <c r="P72" s="337">
        <v>664</v>
      </c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</row>
    <row r="73" spans="1:31" ht="27" customHeight="1">
      <c r="A73" s="58">
        <v>3299</v>
      </c>
      <c r="B73" s="143" t="s">
        <v>2</v>
      </c>
      <c r="C73" s="342">
        <f t="shared" si="10"/>
        <v>2062</v>
      </c>
      <c r="D73" s="354"/>
      <c r="E73" s="337">
        <v>1000</v>
      </c>
      <c r="F73" s="353"/>
      <c r="G73" s="337">
        <v>1062</v>
      </c>
      <c r="H73" s="353"/>
      <c r="I73" s="353"/>
      <c r="J73" s="353"/>
      <c r="K73" s="353"/>
      <c r="L73" s="353"/>
      <c r="M73" s="337">
        <v>3318</v>
      </c>
      <c r="N73" s="337">
        <v>2256</v>
      </c>
      <c r="O73" s="337">
        <v>3318</v>
      </c>
      <c r="P73" s="337">
        <v>2256</v>
      </c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</row>
    <row r="74" spans="1:31" ht="14.25" customHeight="1" thickBot="1">
      <c r="A74" s="27">
        <v>34</v>
      </c>
      <c r="B74" s="27" t="s">
        <v>5</v>
      </c>
      <c r="C74" s="338">
        <f t="shared" si="10"/>
        <v>2827</v>
      </c>
      <c r="D74" s="338">
        <f aca="true" t="shared" si="13" ref="D74:L74">D75</f>
        <v>0</v>
      </c>
      <c r="E74" s="338">
        <f t="shared" si="13"/>
        <v>2124</v>
      </c>
      <c r="F74" s="338">
        <f t="shared" si="13"/>
        <v>40</v>
      </c>
      <c r="G74" s="338">
        <f t="shared" si="13"/>
        <v>0</v>
      </c>
      <c r="H74" s="338">
        <f t="shared" si="13"/>
        <v>663</v>
      </c>
      <c r="I74" s="338">
        <f t="shared" si="13"/>
        <v>0</v>
      </c>
      <c r="J74" s="338">
        <f t="shared" si="13"/>
        <v>0</v>
      </c>
      <c r="K74" s="338">
        <f t="shared" si="13"/>
        <v>0</v>
      </c>
      <c r="L74" s="338">
        <f t="shared" si="13"/>
        <v>0</v>
      </c>
      <c r="M74" s="338">
        <f>M75</f>
        <v>2164</v>
      </c>
      <c r="N74" s="338">
        <f>N75</f>
        <v>2124</v>
      </c>
      <c r="O74" s="338">
        <f>O75</f>
        <v>2164</v>
      </c>
      <c r="P74" s="338">
        <f>P75</f>
        <v>2124</v>
      </c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</row>
    <row r="75" spans="1:31" s="132" customFormat="1" ht="13.5" customHeight="1">
      <c r="A75" s="131">
        <v>343</v>
      </c>
      <c r="B75" s="131" t="s">
        <v>6</v>
      </c>
      <c r="C75" s="340">
        <f t="shared" si="10"/>
        <v>2827</v>
      </c>
      <c r="D75" s="340">
        <f aca="true" t="shared" si="14" ref="D75:P75">SUM(D76:D77)</f>
        <v>0</v>
      </c>
      <c r="E75" s="340">
        <f t="shared" si="14"/>
        <v>2124</v>
      </c>
      <c r="F75" s="340">
        <f t="shared" si="14"/>
        <v>40</v>
      </c>
      <c r="G75" s="340">
        <f t="shared" si="14"/>
        <v>0</v>
      </c>
      <c r="H75" s="340">
        <f>SUM(H76:H77)</f>
        <v>663</v>
      </c>
      <c r="I75" s="340">
        <f t="shared" si="14"/>
        <v>0</v>
      </c>
      <c r="J75" s="340">
        <f t="shared" si="14"/>
        <v>0</v>
      </c>
      <c r="K75" s="340">
        <f t="shared" si="14"/>
        <v>0</v>
      </c>
      <c r="L75" s="340">
        <f t="shared" si="14"/>
        <v>0</v>
      </c>
      <c r="M75" s="340">
        <f t="shared" si="14"/>
        <v>2164</v>
      </c>
      <c r="N75" s="340">
        <f t="shared" si="14"/>
        <v>2124</v>
      </c>
      <c r="O75" s="340">
        <f t="shared" si="14"/>
        <v>2164</v>
      </c>
      <c r="P75" s="340">
        <f t="shared" si="14"/>
        <v>2124</v>
      </c>
      <c r="Q75" s="326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</row>
    <row r="76" spans="1:31" s="132" customFormat="1" ht="13.5" customHeight="1">
      <c r="A76" s="145">
        <v>3431</v>
      </c>
      <c r="B76" s="145" t="s">
        <v>106</v>
      </c>
      <c r="C76" s="361">
        <f t="shared" si="10"/>
        <v>2694</v>
      </c>
      <c r="D76" s="354"/>
      <c r="E76" s="337">
        <v>1991</v>
      </c>
      <c r="F76" s="337">
        <v>40</v>
      </c>
      <c r="G76" s="353"/>
      <c r="H76" s="337">
        <v>663</v>
      </c>
      <c r="I76" s="353"/>
      <c r="J76" s="353"/>
      <c r="K76" s="353"/>
      <c r="L76" s="353"/>
      <c r="M76" s="337">
        <v>2031</v>
      </c>
      <c r="N76" s="337">
        <v>1991</v>
      </c>
      <c r="O76" s="337">
        <v>2031</v>
      </c>
      <c r="P76" s="337">
        <v>1991</v>
      </c>
      <c r="Q76" s="326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</row>
    <row r="77" spans="1:31" ht="13.5" customHeight="1">
      <c r="A77" s="146">
        <v>3433</v>
      </c>
      <c r="B77" s="144" t="s">
        <v>107</v>
      </c>
      <c r="C77" s="353">
        <f t="shared" si="10"/>
        <v>133</v>
      </c>
      <c r="D77" s="353"/>
      <c r="E77" s="337">
        <v>133</v>
      </c>
      <c r="F77" s="353"/>
      <c r="G77" s="353"/>
      <c r="H77" s="353"/>
      <c r="I77" s="353"/>
      <c r="J77" s="353"/>
      <c r="K77" s="353"/>
      <c r="L77" s="353"/>
      <c r="M77" s="337">
        <v>133</v>
      </c>
      <c r="N77" s="337">
        <v>133</v>
      </c>
      <c r="O77" s="337">
        <v>133</v>
      </c>
      <c r="P77" s="337">
        <v>133</v>
      </c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</row>
    <row r="78" spans="1:31" ht="22.5" customHeight="1">
      <c r="A78" s="335">
        <v>4</v>
      </c>
      <c r="B78" s="336"/>
      <c r="C78" s="362">
        <f>C79</f>
        <v>41356</v>
      </c>
      <c r="D78" s="362">
        <f aca="true" t="shared" si="15" ref="D78:P78">D79</f>
        <v>0</v>
      </c>
      <c r="E78" s="362">
        <f t="shared" si="15"/>
        <v>4247</v>
      </c>
      <c r="F78" s="362">
        <f t="shared" si="15"/>
        <v>0</v>
      </c>
      <c r="G78" s="362">
        <f t="shared" si="15"/>
        <v>15210</v>
      </c>
      <c r="H78" s="362">
        <f t="shared" si="15"/>
        <v>19908</v>
      </c>
      <c r="I78" s="362">
        <f t="shared" si="15"/>
        <v>0</v>
      </c>
      <c r="J78" s="362">
        <f t="shared" si="15"/>
        <v>1991</v>
      </c>
      <c r="K78" s="362">
        <f t="shared" si="15"/>
        <v>0</v>
      </c>
      <c r="L78" s="362">
        <f t="shared" si="15"/>
        <v>0</v>
      </c>
      <c r="M78" s="362">
        <f t="shared" si="15"/>
        <v>21449</v>
      </c>
      <c r="N78" s="362">
        <f t="shared" si="15"/>
        <v>4247</v>
      </c>
      <c r="O78" s="362">
        <f t="shared" si="15"/>
        <v>21581</v>
      </c>
      <c r="P78" s="362">
        <f t="shared" si="15"/>
        <v>4380</v>
      </c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</row>
    <row r="79" spans="1:31" ht="38.25" customHeight="1" thickBot="1">
      <c r="A79" s="27">
        <v>42</v>
      </c>
      <c r="B79" s="41" t="s">
        <v>26</v>
      </c>
      <c r="C79" s="338">
        <f>C80+C86+C88</f>
        <v>41356</v>
      </c>
      <c r="D79" s="338">
        <f>SUM(D80:D86)</f>
        <v>0</v>
      </c>
      <c r="E79" s="338">
        <f>E80+E86+E88</f>
        <v>4247</v>
      </c>
      <c r="F79" s="338">
        <f>F80+F86+F88</f>
        <v>0</v>
      </c>
      <c r="G79" s="338">
        <f>G80+G86+G88</f>
        <v>15210</v>
      </c>
      <c r="H79" s="338">
        <f>H80+H86+H88</f>
        <v>19908</v>
      </c>
      <c r="I79" s="338">
        <f>I80+I86+I88</f>
        <v>0</v>
      </c>
      <c r="J79" s="338">
        <f>J80</f>
        <v>1991</v>
      </c>
      <c r="K79" s="338">
        <f>SUM(K80:K86)</f>
        <v>0</v>
      </c>
      <c r="L79" s="338">
        <f>SUM(L80:L86)</f>
        <v>0</v>
      </c>
      <c r="M79" s="338">
        <f>M80+M86+M88</f>
        <v>21449</v>
      </c>
      <c r="N79" s="338">
        <f>N80+N86+N88</f>
        <v>4247</v>
      </c>
      <c r="O79" s="338">
        <f>O80+O86+O88</f>
        <v>21581</v>
      </c>
      <c r="P79" s="338">
        <f>P80+P86+P88</f>
        <v>4380</v>
      </c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</row>
    <row r="80" spans="1:31" s="132" customFormat="1" ht="14.25" customHeight="1">
      <c r="A80" s="131">
        <v>422</v>
      </c>
      <c r="B80" s="147" t="s">
        <v>27</v>
      </c>
      <c r="C80" s="340">
        <f aca="true" t="shared" si="16" ref="C80:H80">SUM(C81:C85)</f>
        <v>37375</v>
      </c>
      <c r="D80" s="340">
        <f t="shared" si="16"/>
        <v>0</v>
      </c>
      <c r="E80" s="340">
        <f t="shared" si="16"/>
        <v>2919</v>
      </c>
      <c r="F80" s="340">
        <f t="shared" si="16"/>
        <v>0</v>
      </c>
      <c r="G80" s="340">
        <f t="shared" si="16"/>
        <v>14547</v>
      </c>
      <c r="H80" s="340">
        <f t="shared" si="16"/>
        <v>17918</v>
      </c>
      <c r="I80" s="340">
        <f>I81</f>
        <v>0</v>
      </c>
      <c r="J80" s="348">
        <f aca="true" t="shared" si="17" ref="J80:P80">SUM(J81:J85)</f>
        <v>1991</v>
      </c>
      <c r="K80" s="340">
        <f t="shared" si="17"/>
        <v>0</v>
      </c>
      <c r="L80" s="340">
        <f t="shared" si="17"/>
        <v>0</v>
      </c>
      <c r="M80" s="340">
        <f t="shared" si="17"/>
        <v>19458</v>
      </c>
      <c r="N80" s="340">
        <f t="shared" si="17"/>
        <v>2919</v>
      </c>
      <c r="O80" s="340">
        <f t="shared" si="17"/>
        <v>19590</v>
      </c>
      <c r="P80" s="340">
        <f t="shared" si="17"/>
        <v>3052</v>
      </c>
      <c r="Q80" s="326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</row>
    <row r="81" spans="1:31" ht="14.25" customHeight="1">
      <c r="A81" s="59">
        <v>4221</v>
      </c>
      <c r="B81" s="60" t="s">
        <v>108</v>
      </c>
      <c r="C81" s="353">
        <f aca="true" t="shared" si="18" ref="C81:C89">SUM(D81:L81)</f>
        <v>6704</v>
      </c>
      <c r="D81" s="347"/>
      <c r="E81" s="337">
        <v>664</v>
      </c>
      <c r="F81" s="347"/>
      <c r="G81" s="337">
        <v>1196</v>
      </c>
      <c r="H81" s="337">
        <v>4844</v>
      </c>
      <c r="I81" s="347"/>
      <c r="J81" s="347"/>
      <c r="K81" s="347"/>
      <c r="L81" s="347"/>
      <c r="M81" s="337">
        <v>1858</v>
      </c>
      <c r="N81" s="337">
        <v>664</v>
      </c>
      <c r="O81" s="337">
        <v>1858</v>
      </c>
      <c r="P81" s="337">
        <v>664</v>
      </c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</row>
    <row r="82" spans="1:31" ht="14.25" customHeight="1">
      <c r="A82" s="59">
        <v>4222</v>
      </c>
      <c r="B82" s="60" t="s">
        <v>109</v>
      </c>
      <c r="C82" s="353">
        <f t="shared" si="18"/>
        <v>3300</v>
      </c>
      <c r="D82" s="347"/>
      <c r="E82" s="337">
        <v>1061</v>
      </c>
      <c r="F82" s="347"/>
      <c r="G82" s="337">
        <v>265</v>
      </c>
      <c r="H82" s="337">
        <v>1974</v>
      </c>
      <c r="I82" s="347"/>
      <c r="J82" s="347"/>
      <c r="K82" s="347"/>
      <c r="L82" s="347"/>
      <c r="M82" s="337">
        <v>1327</v>
      </c>
      <c r="N82" s="337">
        <v>1061</v>
      </c>
      <c r="O82" s="337">
        <v>1327</v>
      </c>
      <c r="P82" s="337">
        <v>1061</v>
      </c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</row>
    <row r="83" spans="1:31" ht="14.25" customHeight="1">
      <c r="A83" s="59">
        <v>4223</v>
      </c>
      <c r="B83" s="60" t="s">
        <v>110</v>
      </c>
      <c r="C83" s="353">
        <f t="shared" si="18"/>
        <v>3251</v>
      </c>
      <c r="D83" s="347"/>
      <c r="E83" s="337">
        <v>265</v>
      </c>
      <c r="F83" s="347"/>
      <c r="G83" s="337">
        <v>265</v>
      </c>
      <c r="H83" s="337">
        <v>2721</v>
      </c>
      <c r="I83" s="347"/>
      <c r="J83" s="347"/>
      <c r="K83" s="347"/>
      <c r="L83" s="347"/>
      <c r="M83" s="337">
        <v>531</v>
      </c>
      <c r="N83" s="337">
        <v>265</v>
      </c>
      <c r="O83" s="337">
        <v>531</v>
      </c>
      <c r="P83" s="337">
        <v>265</v>
      </c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</row>
    <row r="84" spans="1:31" ht="14.25" customHeight="1">
      <c r="A84" s="59">
        <v>4226</v>
      </c>
      <c r="B84" s="60" t="s">
        <v>111</v>
      </c>
      <c r="C84" s="353">
        <f t="shared" si="18"/>
        <v>20868</v>
      </c>
      <c r="D84" s="347"/>
      <c r="E84" s="337">
        <v>664</v>
      </c>
      <c r="F84" s="347"/>
      <c r="G84" s="337">
        <v>12157</v>
      </c>
      <c r="H84" s="337">
        <v>6056</v>
      </c>
      <c r="I84" s="347"/>
      <c r="J84" s="337">
        <v>1991</v>
      </c>
      <c r="K84" s="347"/>
      <c r="L84" s="347"/>
      <c r="M84" s="337">
        <v>14813</v>
      </c>
      <c r="N84" s="337">
        <v>664</v>
      </c>
      <c r="O84" s="337">
        <v>14945</v>
      </c>
      <c r="P84" s="337">
        <v>664</v>
      </c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</row>
    <row r="85" spans="1:31" ht="14.25" customHeight="1">
      <c r="A85" s="59">
        <v>4227</v>
      </c>
      <c r="B85" s="60" t="s">
        <v>112</v>
      </c>
      <c r="C85" s="345">
        <f t="shared" si="18"/>
        <v>3252</v>
      </c>
      <c r="D85" s="347"/>
      <c r="E85" s="337">
        <v>265</v>
      </c>
      <c r="F85" s="347"/>
      <c r="G85" s="337">
        <v>664</v>
      </c>
      <c r="H85" s="337">
        <v>2323</v>
      </c>
      <c r="I85" s="347"/>
      <c r="J85" s="347"/>
      <c r="K85" s="347"/>
      <c r="L85" s="347"/>
      <c r="M85" s="337">
        <v>929</v>
      </c>
      <c r="N85" s="337">
        <v>265</v>
      </c>
      <c r="O85" s="337">
        <v>929</v>
      </c>
      <c r="P85" s="337">
        <v>398</v>
      </c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</row>
    <row r="86" spans="1:31" s="132" customFormat="1" ht="14.25" customHeight="1">
      <c r="A86" s="133">
        <v>424</v>
      </c>
      <c r="B86" s="148" t="s">
        <v>28</v>
      </c>
      <c r="C86" s="348">
        <f t="shared" si="18"/>
        <v>1725</v>
      </c>
      <c r="D86" s="348">
        <f aca="true" t="shared" si="19" ref="D86:P86">D87</f>
        <v>0</v>
      </c>
      <c r="E86" s="348">
        <f t="shared" si="19"/>
        <v>664</v>
      </c>
      <c r="F86" s="348">
        <f t="shared" si="19"/>
        <v>0</v>
      </c>
      <c r="G86" s="348">
        <f t="shared" si="19"/>
        <v>398</v>
      </c>
      <c r="H86" s="348">
        <f t="shared" si="19"/>
        <v>663</v>
      </c>
      <c r="I86" s="348">
        <f t="shared" si="19"/>
        <v>0</v>
      </c>
      <c r="J86" s="348">
        <f t="shared" si="19"/>
        <v>0</v>
      </c>
      <c r="K86" s="348">
        <f t="shared" si="19"/>
        <v>0</v>
      </c>
      <c r="L86" s="348">
        <f t="shared" si="19"/>
        <v>0</v>
      </c>
      <c r="M86" s="348">
        <f t="shared" si="19"/>
        <v>1062</v>
      </c>
      <c r="N86" s="348">
        <f t="shared" si="19"/>
        <v>664</v>
      </c>
      <c r="O86" s="348">
        <f t="shared" si="19"/>
        <v>1062</v>
      </c>
      <c r="P86" s="348">
        <f t="shared" si="19"/>
        <v>664</v>
      </c>
      <c r="Q86" s="326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</row>
    <row r="87" spans="1:31" ht="14.25" customHeight="1">
      <c r="A87" s="29">
        <v>4241</v>
      </c>
      <c r="B87" s="40" t="s">
        <v>113</v>
      </c>
      <c r="C87" s="353">
        <f t="shared" si="18"/>
        <v>1725</v>
      </c>
      <c r="D87" s="353"/>
      <c r="E87" s="337">
        <v>664</v>
      </c>
      <c r="F87" s="353"/>
      <c r="G87" s="337">
        <v>398</v>
      </c>
      <c r="H87" s="337">
        <v>663</v>
      </c>
      <c r="I87" s="353"/>
      <c r="J87" s="353"/>
      <c r="K87" s="353"/>
      <c r="L87" s="353"/>
      <c r="M87" s="337">
        <v>1062</v>
      </c>
      <c r="N87" s="337">
        <v>664</v>
      </c>
      <c r="O87" s="337">
        <v>1062</v>
      </c>
      <c r="P87" s="337">
        <v>664</v>
      </c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</row>
    <row r="88" spans="1:31" s="132" customFormat="1" ht="14.25" customHeight="1">
      <c r="A88" s="133">
        <v>426</v>
      </c>
      <c r="B88" s="148" t="s">
        <v>35</v>
      </c>
      <c r="C88" s="348">
        <f t="shared" si="18"/>
        <v>2256</v>
      </c>
      <c r="D88" s="348">
        <f aca="true" t="shared" si="20" ref="D88:P88">D89</f>
        <v>0</v>
      </c>
      <c r="E88" s="348">
        <f t="shared" si="20"/>
        <v>664</v>
      </c>
      <c r="F88" s="348">
        <f t="shared" si="20"/>
        <v>0</v>
      </c>
      <c r="G88" s="348">
        <f t="shared" si="20"/>
        <v>265</v>
      </c>
      <c r="H88" s="348">
        <f t="shared" si="20"/>
        <v>1327</v>
      </c>
      <c r="I88" s="348">
        <f t="shared" si="20"/>
        <v>0</v>
      </c>
      <c r="J88" s="348">
        <f t="shared" si="20"/>
        <v>0</v>
      </c>
      <c r="K88" s="348">
        <f t="shared" si="20"/>
        <v>0</v>
      </c>
      <c r="L88" s="348">
        <f t="shared" si="20"/>
        <v>0</v>
      </c>
      <c r="M88" s="348">
        <f t="shared" si="20"/>
        <v>929</v>
      </c>
      <c r="N88" s="348">
        <f t="shared" si="20"/>
        <v>664</v>
      </c>
      <c r="O88" s="348">
        <f t="shared" si="20"/>
        <v>929</v>
      </c>
      <c r="P88" s="348">
        <f t="shared" si="20"/>
        <v>664</v>
      </c>
      <c r="Q88" s="326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</row>
    <row r="89" spans="1:31" ht="14.25" customHeight="1">
      <c r="A89" s="29">
        <v>4262</v>
      </c>
      <c r="B89" s="40" t="s">
        <v>35</v>
      </c>
      <c r="C89" s="353">
        <f t="shared" si="18"/>
        <v>2256</v>
      </c>
      <c r="D89" s="353"/>
      <c r="E89" s="337">
        <v>664</v>
      </c>
      <c r="F89" s="353"/>
      <c r="G89" s="337">
        <v>265</v>
      </c>
      <c r="H89" s="337">
        <v>1327</v>
      </c>
      <c r="I89" s="353"/>
      <c r="J89" s="353"/>
      <c r="K89" s="353"/>
      <c r="L89" s="353"/>
      <c r="M89" s="337">
        <v>929</v>
      </c>
      <c r="N89" s="337">
        <v>664</v>
      </c>
      <c r="O89" s="337">
        <v>929</v>
      </c>
      <c r="P89" s="337">
        <v>664</v>
      </c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</row>
    <row r="90" spans="1:31" ht="14.25" customHeight="1">
      <c r="A90" s="117"/>
      <c r="B90" s="118" t="s">
        <v>30</v>
      </c>
      <c r="C90" s="363">
        <f>C78+C34</f>
        <v>805136</v>
      </c>
      <c r="D90" s="364">
        <f>D35+D43+D74+D79</f>
        <v>672905</v>
      </c>
      <c r="E90" s="364">
        <f>E79+E74+E43+E35</f>
        <v>54682</v>
      </c>
      <c r="F90" s="364">
        <f>F79+F74+F43+F35</f>
        <v>40</v>
      </c>
      <c r="G90" s="364">
        <f>G79+G43+G35</f>
        <v>34375</v>
      </c>
      <c r="H90" s="365">
        <f>H79+H43+H35+H74</f>
        <v>39816</v>
      </c>
      <c r="I90" s="364">
        <f>I35+I43+I74+I79</f>
        <v>1327</v>
      </c>
      <c r="J90" s="364">
        <f>J35+J43+J74+J79</f>
        <v>1991</v>
      </c>
      <c r="K90" s="364">
        <f>K35+K43+K74+K79</f>
        <v>0</v>
      </c>
      <c r="L90" s="364">
        <f>L35+L43+L74+L79</f>
        <v>0</v>
      </c>
      <c r="M90" s="364">
        <f>M79+M74+M43+M35</f>
        <v>838637</v>
      </c>
      <c r="N90" s="364">
        <f>N79+N74+N43+N35</f>
        <v>61636</v>
      </c>
      <c r="O90" s="364">
        <f>O79+O74+O43+O35</f>
        <v>853368</v>
      </c>
      <c r="P90" s="364">
        <f>P79+P74+P43+P35</f>
        <v>63097</v>
      </c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</row>
    <row r="91" spans="1:17" s="149" customFormat="1" ht="14.25" customHeight="1">
      <c r="A91" s="102"/>
      <c r="B91" s="103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323"/>
    </row>
    <row r="92" spans="1:16" ht="15.75">
      <c r="A92" s="43" t="s">
        <v>12</v>
      </c>
      <c r="B92" s="44"/>
      <c r="C92" s="45"/>
      <c r="G92" s="45"/>
      <c r="H92" s="45"/>
      <c r="I92" s="46"/>
      <c r="J92" s="46" t="s">
        <v>14</v>
      </c>
      <c r="K92" s="46"/>
      <c r="L92" s="474" t="s">
        <v>75</v>
      </c>
      <c r="M92" s="474"/>
      <c r="N92" s="474"/>
      <c r="O92" s="474"/>
      <c r="P92" s="474"/>
    </row>
    <row r="93" spans="1:16" ht="15.75">
      <c r="A93" s="50"/>
      <c r="B93" s="48"/>
      <c r="C93" s="46" t="s">
        <v>263</v>
      </c>
      <c r="D93" s="304"/>
      <c r="G93" s="49"/>
      <c r="H93" s="49"/>
      <c r="I93" s="49"/>
      <c r="J93" s="49"/>
      <c r="K93" s="49"/>
      <c r="L93" s="150"/>
      <c r="M93" s="150"/>
      <c r="N93" s="150"/>
      <c r="O93" s="150"/>
      <c r="P93" s="150"/>
    </row>
    <row r="94" spans="1:16" ht="15.75">
      <c r="A94" s="151" t="s">
        <v>31</v>
      </c>
      <c r="B94" s="49"/>
      <c r="C94" s="257" t="s">
        <v>262</v>
      </c>
      <c r="D94" s="315"/>
      <c r="G94" s="49"/>
      <c r="H94" s="49"/>
      <c r="I94" s="49"/>
      <c r="J94" s="49"/>
      <c r="K94" s="49"/>
      <c r="L94" s="475" t="s">
        <v>76</v>
      </c>
      <c r="M94" s="475"/>
      <c r="N94" s="475"/>
      <c r="O94" s="475"/>
      <c r="P94" s="475"/>
    </row>
    <row r="95" spans="1:16" ht="15.75">
      <c r="A95" s="2"/>
      <c r="B95" s="3"/>
      <c r="E95" s="319"/>
      <c r="F95" s="152"/>
      <c r="G95" s="153"/>
      <c r="H95" s="153"/>
      <c r="I95" s="5"/>
      <c r="J95" s="5"/>
      <c r="K95" s="5"/>
      <c r="L95" s="5"/>
      <c r="M95" s="5"/>
      <c r="N95" s="5"/>
      <c r="O95" s="5"/>
      <c r="P95" s="5"/>
    </row>
  </sheetData>
  <sheetProtection/>
  <mergeCells count="13">
    <mergeCell ref="K12:P12"/>
    <mergeCell ref="L92:P92"/>
    <mergeCell ref="L94:P94"/>
    <mergeCell ref="R32:AE32"/>
    <mergeCell ref="A1:D1"/>
    <mergeCell ref="M1:P1"/>
    <mergeCell ref="A2:L2"/>
    <mergeCell ref="B3:G3"/>
    <mergeCell ref="E7:I7"/>
    <mergeCell ref="K7:P7"/>
    <mergeCell ref="E8:I8"/>
    <mergeCell ref="K8:P8"/>
    <mergeCell ref="E12:I12"/>
  </mergeCells>
  <printOptions/>
  <pageMargins left="0.7" right="0.7" top="0.75" bottom="0.75" header="0.3" footer="0.3"/>
  <pageSetup fitToHeight="0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zoomScalePageLayoutView="0" workbookViewId="0" topLeftCell="A39">
      <selection activeCell="A2" sqref="A2:Q67"/>
    </sheetView>
  </sheetViews>
  <sheetFormatPr defaultColWidth="9.140625" defaultRowHeight="12.75"/>
  <cols>
    <col min="1" max="1" width="18.421875" style="14" customWidth="1"/>
    <col min="2" max="4" width="22.28125" style="15" customWidth="1"/>
    <col min="5" max="5" width="12.28125" style="6" customWidth="1"/>
    <col min="6" max="6" width="12.28125" style="8" customWidth="1"/>
    <col min="7" max="7" width="11.140625" style="6" customWidth="1"/>
    <col min="8" max="8" width="8.00390625" style="6" customWidth="1"/>
    <col min="9" max="9" width="9.8515625" style="6" customWidth="1"/>
    <col min="10" max="10" width="10.7109375" style="6" customWidth="1"/>
    <col min="11" max="11" width="9.140625" style="6" customWidth="1"/>
    <col min="12" max="12" width="10.140625" style="6" customWidth="1"/>
    <col min="13" max="13" width="11.00390625" style="6" customWidth="1"/>
    <col min="14" max="14" width="9.421875" style="6" customWidth="1"/>
    <col min="15" max="15" width="11.57421875" style="6" customWidth="1"/>
    <col min="16" max="16" width="13.00390625" style="6" customWidth="1"/>
    <col min="17" max="17" width="16.7109375" style="6" hidden="1" customWidth="1"/>
    <col min="18" max="18" width="10.421875" style="6" customWidth="1"/>
    <col min="19" max="19" width="9.140625" style="6" customWidth="1"/>
    <col min="20" max="23" width="14.8515625" style="6" bestFit="1" customWidth="1"/>
    <col min="24" max="24" width="13.7109375" style="6" bestFit="1" customWidth="1"/>
    <col min="25" max="25" width="9.57421875" style="6" bestFit="1" customWidth="1"/>
    <col min="26" max="27" width="13.7109375" style="6" bestFit="1" customWidth="1"/>
    <col min="28" max="29" width="12.421875" style="6" bestFit="1" customWidth="1"/>
    <col min="30" max="31" width="9.28125" style="6" bestFit="1" customWidth="1"/>
    <col min="32" max="33" width="14.8515625" style="6" bestFit="1" customWidth="1"/>
    <col min="34" max="16384" width="9.140625" style="6" customWidth="1"/>
  </cols>
  <sheetData>
    <row r="1" spans="1:18" ht="15.75" customHeight="1" thickBot="1">
      <c r="A1" s="458" t="s">
        <v>68</v>
      </c>
      <c r="B1" s="459"/>
      <c r="C1" s="459"/>
      <c r="D1" s="459"/>
      <c r="E1" s="459"/>
      <c r="F1" s="460"/>
      <c r="O1" s="461" t="s">
        <v>16</v>
      </c>
      <c r="P1" s="463"/>
      <c r="Q1" s="7"/>
      <c r="R1" s="7"/>
    </row>
    <row r="2" spans="1:18" ht="20.25" customHeight="1">
      <c r="A2" s="477" t="s">
        <v>226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7"/>
      <c r="P2" s="7"/>
      <c r="Q2" s="7"/>
      <c r="R2" s="7"/>
    </row>
    <row r="3" spans="1:14" ht="18" customHeight="1">
      <c r="A3" s="17" t="s">
        <v>17</v>
      </c>
      <c r="B3" s="5"/>
      <c r="C3" s="5"/>
      <c r="D3" s="5"/>
      <c r="E3" s="5"/>
      <c r="F3" s="4"/>
      <c r="G3" s="16"/>
      <c r="H3" s="16"/>
      <c r="I3" s="16"/>
      <c r="J3" s="16"/>
      <c r="K3" s="16"/>
      <c r="L3" s="16"/>
      <c r="M3" s="16"/>
      <c r="N3" s="16"/>
    </row>
    <row r="4" spans="1:14" ht="22.5" customHeight="1">
      <c r="A4" s="18" t="s">
        <v>68</v>
      </c>
      <c r="B4" s="19"/>
      <c r="C4" s="19"/>
      <c r="D4" s="19"/>
      <c r="E4" s="19"/>
      <c r="F4" s="20"/>
      <c r="G4" s="16"/>
      <c r="H4" s="16"/>
      <c r="I4" s="16"/>
      <c r="J4" s="16"/>
      <c r="K4" s="16"/>
      <c r="L4" s="16"/>
      <c r="M4" s="16"/>
      <c r="N4" s="16"/>
    </row>
    <row r="5" spans="1:14" ht="16.5" customHeight="1">
      <c r="A5" s="21"/>
      <c r="B5" s="16"/>
      <c r="C5" s="16"/>
      <c r="D5" s="16"/>
      <c r="E5" s="16"/>
      <c r="F5" s="20"/>
      <c r="G5" s="16"/>
      <c r="H5" s="16"/>
      <c r="I5" s="16"/>
      <c r="J5" s="16"/>
      <c r="K5" s="16"/>
      <c r="L5" s="16"/>
      <c r="M5" s="16"/>
      <c r="N5" s="16"/>
    </row>
    <row r="6" spans="1:17" ht="38.25" customHeight="1">
      <c r="A6" s="30" t="s">
        <v>18</v>
      </c>
      <c r="B6" s="31" t="s">
        <v>246</v>
      </c>
      <c r="C6" s="31" t="s">
        <v>247</v>
      </c>
      <c r="D6" s="31" t="s">
        <v>227</v>
      </c>
      <c r="E6" s="32" t="s">
        <v>213</v>
      </c>
      <c r="F6" s="32" t="s">
        <v>221</v>
      </c>
      <c r="G6" s="467" t="s">
        <v>37</v>
      </c>
      <c r="H6" s="468"/>
      <c r="I6" s="469"/>
      <c r="J6" s="469"/>
      <c r="K6" s="469"/>
      <c r="L6" s="56">
        <v>8532</v>
      </c>
      <c r="M6" s="470" t="s">
        <v>38</v>
      </c>
      <c r="N6" s="470"/>
      <c r="O6" s="470"/>
      <c r="P6" s="470"/>
      <c r="Q6" s="470"/>
    </row>
    <row r="7" spans="1:17" ht="21.75" customHeight="1">
      <c r="A7" s="33" t="s">
        <v>10</v>
      </c>
      <c r="B7" s="159">
        <f>SUM(B8:B9)</f>
        <v>498206.44999999995</v>
      </c>
      <c r="C7" s="159">
        <f>SUM(C8:C9)</f>
        <v>619962.44</v>
      </c>
      <c r="D7" s="159">
        <f>SUM(D8:D9)</f>
        <v>727587</v>
      </c>
      <c r="E7" s="159">
        <f>SUM(E8:E9)</f>
        <v>800904</v>
      </c>
      <c r="F7" s="159">
        <f>SUM(F8:F9)</f>
        <v>815635</v>
      </c>
      <c r="G7" s="471" t="s">
        <v>39</v>
      </c>
      <c r="H7" s="472"/>
      <c r="I7" s="473"/>
      <c r="J7" s="473"/>
      <c r="K7" s="473"/>
      <c r="L7" s="57" t="s">
        <v>80</v>
      </c>
      <c r="M7" s="470" t="s">
        <v>40</v>
      </c>
      <c r="N7" s="470"/>
      <c r="O7" s="470"/>
      <c r="P7" s="470"/>
      <c r="Q7" s="470"/>
    </row>
    <row r="8" spans="1:17" ht="21.75" customHeight="1">
      <c r="A8" s="158" t="s">
        <v>129</v>
      </c>
      <c r="B8" s="61">
        <v>33608.97</v>
      </c>
      <c r="C8" s="61">
        <v>44117.06</v>
      </c>
      <c r="D8" s="61">
        <f>'JLP(R)FP-Ril 4.razina '!B9</f>
        <v>54682</v>
      </c>
      <c r="E8" s="62">
        <f>'JLP(R)FP-Ril 4.razina '!C9</f>
        <v>61636</v>
      </c>
      <c r="F8" s="62">
        <f>'JLP(R)FP-Ril 4.razina '!D9</f>
        <v>63097</v>
      </c>
      <c r="G8" s="106"/>
      <c r="H8" s="126"/>
      <c r="I8" s="107"/>
      <c r="J8" s="107"/>
      <c r="K8" s="107"/>
      <c r="L8" s="57" t="s">
        <v>138</v>
      </c>
      <c r="M8" s="470" t="s">
        <v>40</v>
      </c>
      <c r="N8" s="470"/>
      <c r="O8" s="470"/>
      <c r="P8" s="470"/>
      <c r="Q8" s="57"/>
    </row>
    <row r="9" spans="1:17" ht="21.75" customHeight="1">
      <c r="A9" s="158" t="s">
        <v>250</v>
      </c>
      <c r="B9" s="61">
        <v>464597.48</v>
      </c>
      <c r="C9" s="61">
        <v>575845.38</v>
      </c>
      <c r="D9" s="61">
        <f>'JLP(R)FP-Ril 4.razina '!B10</f>
        <v>672905</v>
      </c>
      <c r="E9" s="62">
        <f>'JLP(R)FP-Ril 4.razina '!C10</f>
        <v>739268</v>
      </c>
      <c r="F9" s="62">
        <f>'JLP(R)FP-Ril 4.razina '!D10</f>
        <v>752538</v>
      </c>
      <c r="G9" s="106"/>
      <c r="H9" s="126"/>
      <c r="I9" s="107"/>
      <c r="J9" s="107"/>
      <c r="K9" s="107"/>
      <c r="L9" s="57" t="s">
        <v>139</v>
      </c>
      <c r="M9" s="470" t="s">
        <v>141</v>
      </c>
      <c r="N9" s="470"/>
      <c r="O9" s="470"/>
      <c r="P9" s="470"/>
      <c r="Q9" s="57"/>
    </row>
    <row r="10" spans="1:17" ht="29.25" customHeight="1">
      <c r="A10" s="110" t="s">
        <v>249</v>
      </c>
      <c r="B10" s="61">
        <v>117.47</v>
      </c>
      <c r="C10" s="61">
        <v>39.82</v>
      </c>
      <c r="D10" s="61">
        <f>'JLP(R)FP-Ril 4.razina '!B11</f>
        <v>40</v>
      </c>
      <c r="E10" s="62">
        <f>'JLP(R)FP-Ril 4.razina '!C11</f>
        <v>40</v>
      </c>
      <c r="F10" s="62">
        <f>'JLP(R)FP-Ril 4.razina '!D11</f>
        <v>40</v>
      </c>
      <c r="G10" s="106"/>
      <c r="H10" s="126"/>
      <c r="I10" s="107"/>
      <c r="J10" s="107"/>
      <c r="K10" s="107"/>
      <c r="L10" s="57" t="s">
        <v>140</v>
      </c>
      <c r="M10" s="470" t="s">
        <v>141</v>
      </c>
      <c r="N10" s="470"/>
      <c r="O10" s="470"/>
      <c r="P10" s="470"/>
      <c r="Q10" s="57"/>
    </row>
    <row r="11" spans="1:17" ht="30" customHeight="1">
      <c r="A11" s="55" t="s">
        <v>253</v>
      </c>
      <c r="B11" s="63">
        <v>20372.95</v>
      </c>
      <c r="C11" s="63">
        <v>31720.75</v>
      </c>
      <c r="D11" s="63">
        <f>'JLP(R)FP-Ril 4.razina '!B12</f>
        <v>34375</v>
      </c>
      <c r="E11" s="62">
        <f>'JLP(R)FP-Ril 4.razina '!C12</f>
        <v>34375</v>
      </c>
      <c r="F11" s="62">
        <f>'JLP(R)FP-Ril 4.razina '!D12</f>
        <v>34375</v>
      </c>
      <c r="G11" s="467" t="s">
        <v>136</v>
      </c>
      <c r="H11" s="468"/>
      <c r="I11" s="469"/>
      <c r="J11" s="469"/>
      <c r="K11" s="469"/>
      <c r="L11" s="65" t="s">
        <v>41</v>
      </c>
      <c r="M11" s="470" t="s">
        <v>42</v>
      </c>
      <c r="N11" s="470"/>
      <c r="O11" s="470"/>
      <c r="P11" s="470"/>
      <c r="Q11" s="470"/>
    </row>
    <row r="12" spans="1:16" ht="29.25" customHeight="1">
      <c r="A12" s="33" t="s">
        <v>252</v>
      </c>
      <c r="B12" s="61">
        <f>'[1]OPĆI DIO-PO IZVORIMA'!$K$41</f>
        <v>0</v>
      </c>
      <c r="C12" s="61">
        <v>3052.62</v>
      </c>
      <c r="D12" s="61">
        <f>'JLP(R)FP-Ril 4.razina '!B13</f>
        <v>1991</v>
      </c>
      <c r="E12" s="62">
        <f>'JLP(R)FP-Ril 4.razina '!C13</f>
        <v>1991</v>
      </c>
      <c r="F12" s="62">
        <f>'JLP(R)FP-Ril 4.razina '!D13</f>
        <v>1991</v>
      </c>
      <c r="G12" s="467" t="s">
        <v>137</v>
      </c>
      <c r="H12" s="468"/>
      <c r="I12" s="468"/>
      <c r="J12" s="468"/>
      <c r="K12" s="468"/>
      <c r="L12" s="190" t="s">
        <v>134</v>
      </c>
      <c r="M12" s="476" t="s">
        <v>135</v>
      </c>
      <c r="N12" s="476"/>
      <c r="O12" s="476"/>
      <c r="P12" s="476"/>
    </row>
    <row r="13" spans="1:17" ht="36" customHeight="1">
      <c r="A13" s="33" t="s">
        <v>251</v>
      </c>
      <c r="B13" s="61">
        <v>0</v>
      </c>
      <c r="C13" s="61">
        <v>1327.23</v>
      </c>
      <c r="D13" s="61">
        <f>'JLP(R)FP-Ril 4.razina '!B14</f>
        <v>1327</v>
      </c>
      <c r="E13" s="62">
        <f>'JLP(R)FP-Ril 4.razina '!C14</f>
        <v>1327</v>
      </c>
      <c r="F13" s="62">
        <f>'JLP(R)FP-Ril 4.razina '!D14</f>
        <v>1327</v>
      </c>
      <c r="G13" s="467" t="s">
        <v>43</v>
      </c>
      <c r="H13" s="468"/>
      <c r="I13" s="469"/>
      <c r="J13" s="469"/>
      <c r="K13" s="469"/>
      <c r="L13" s="56">
        <v>13</v>
      </c>
      <c r="M13" s="470" t="s">
        <v>44</v>
      </c>
      <c r="N13" s="470"/>
      <c r="O13" s="470"/>
      <c r="P13" s="470"/>
      <c r="Q13" s="470"/>
    </row>
    <row r="14" spans="1:17" ht="36" customHeight="1">
      <c r="A14" s="110" t="s">
        <v>153</v>
      </c>
      <c r="B14" s="160"/>
      <c r="C14" s="160">
        <v>19908.42</v>
      </c>
      <c r="D14" s="160">
        <f>'JLP(R)FP-Ril 4.razina '!B15</f>
        <v>39816</v>
      </c>
      <c r="E14" s="62">
        <v>0</v>
      </c>
      <c r="F14" s="62">
        <v>0</v>
      </c>
      <c r="G14" s="193"/>
      <c r="H14" s="193"/>
      <c r="I14" s="194"/>
      <c r="J14" s="194"/>
      <c r="K14" s="194"/>
      <c r="L14" s="56"/>
      <c r="M14" s="57"/>
      <c r="N14" s="57"/>
      <c r="O14" s="57"/>
      <c r="P14" s="57"/>
      <c r="Q14" s="57"/>
    </row>
    <row r="15" spans="1:14" ht="15.75">
      <c r="A15" s="34" t="s">
        <v>19</v>
      </c>
      <c r="B15" s="64">
        <f>B7+B10+B11+B12+B13+B14</f>
        <v>518696.86999999994</v>
      </c>
      <c r="C15" s="64">
        <f>SUM(C8:C14)</f>
        <v>676011.2799999999</v>
      </c>
      <c r="D15" s="64">
        <f>D7+D10+D11+D12+D13+D14</f>
        <v>805136</v>
      </c>
      <c r="E15" s="64">
        <f>E7+E10+E11+E12+E13</f>
        <v>838637</v>
      </c>
      <c r="F15" s="64">
        <f>F7+F10+F11+F12+F13</f>
        <v>853368</v>
      </c>
      <c r="G15" s="16"/>
      <c r="H15" s="16"/>
      <c r="I15" s="22"/>
      <c r="J15" s="22"/>
      <c r="K15" s="16"/>
      <c r="L15" s="16"/>
      <c r="M15" s="16"/>
      <c r="N15" s="16"/>
    </row>
    <row r="16" spans="13:14" ht="30.75" customHeight="1">
      <c r="M16" s="16"/>
      <c r="N16" s="16"/>
    </row>
    <row r="17" spans="13:14" ht="30.75" customHeight="1">
      <c r="M17" s="16"/>
      <c r="N17" s="16"/>
    </row>
    <row r="18" ht="30.75" customHeight="1">
      <c r="A18" s="125"/>
    </row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spans="13:14" ht="30.75" customHeight="1">
      <c r="M26" s="16"/>
      <c r="N26" s="16"/>
    </row>
    <row r="27" spans="1:14" ht="15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.75">
      <c r="A33" s="24"/>
      <c r="B33" s="21"/>
      <c r="C33" s="21"/>
      <c r="D33" s="21"/>
      <c r="E33" s="16"/>
      <c r="F33" s="5"/>
      <c r="G33" s="16"/>
      <c r="H33" s="16"/>
      <c r="I33" s="16"/>
      <c r="J33" s="16"/>
      <c r="K33" s="16"/>
      <c r="L33" s="16"/>
      <c r="M33" s="16"/>
      <c r="N33" s="16"/>
    </row>
    <row r="34" spans="1:16" ht="15.75">
      <c r="A34" s="25"/>
      <c r="B34" s="25"/>
      <c r="C34" s="25"/>
      <c r="D34" s="25"/>
      <c r="E34" s="25"/>
      <c r="F34" s="26"/>
      <c r="G34" s="25"/>
      <c r="H34" s="25"/>
      <c r="I34" s="25"/>
      <c r="J34" s="25"/>
      <c r="K34" s="25"/>
      <c r="L34" s="25"/>
      <c r="M34" s="25"/>
      <c r="N34" s="25"/>
      <c r="O34" s="9"/>
      <c r="P34" s="1"/>
    </row>
    <row r="35" spans="1:16" ht="8.25" customHeight="1">
      <c r="A35" s="2"/>
      <c r="B35" s="2"/>
      <c r="C35" s="2"/>
      <c r="D35" s="2"/>
      <c r="E35" s="2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7"/>
    </row>
    <row r="36" spans="1:17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35"/>
      <c r="Q36" s="10"/>
    </row>
    <row r="37" spans="1:33" s="8" customFormat="1" ht="21.75" customHeight="1" thickBot="1">
      <c r="A37" s="52" t="s">
        <v>20</v>
      </c>
      <c r="B37" s="46"/>
      <c r="C37" s="46"/>
      <c r="D37" s="46"/>
      <c r="E37" s="49"/>
      <c r="F37" s="46" t="s">
        <v>69</v>
      </c>
      <c r="G37" s="53"/>
      <c r="H37" s="53"/>
      <c r="I37" s="53"/>
      <c r="J37" s="53"/>
      <c r="K37" s="49"/>
      <c r="L37" s="49"/>
      <c r="M37" s="54"/>
      <c r="N37" s="54"/>
      <c r="O37" s="54"/>
      <c r="P37" s="42" t="s">
        <v>9</v>
      </c>
      <c r="Q37" s="11" t="s">
        <v>22</v>
      </c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</row>
    <row r="38" spans="1:33" ht="90" customHeight="1" thickBot="1">
      <c r="A38" s="251" t="s">
        <v>21</v>
      </c>
      <c r="B38" s="252" t="s">
        <v>0</v>
      </c>
      <c r="C38" s="31" t="s">
        <v>246</v>
      </c>
      <c r="D38" s="31" t="s">
        <v>247</v>
      </c>
      <c r="E38" s="250" t="s">
        <v>225</v>
      </c>
      <c r="F38" s="250" t="s">
        <v>209</v>
      </c>
      <c r="G38" s="250" t="s">
        <v>259</v>
      </c>
      <c r="H38" s="250" t="s">
        <v>258</v>
      </c>
      <c r="I38" s="250" t="s">
        <v>210</v>
      </c>
      <c r="J38" s="249" t="s">
        <v>207</v>
      </c>
      <c r="K38" s="250" t="s">
        <v>211</v>
      </c>
      <c r="L38" s="250" t="s">
        <v>212</v>
      </c>
      <c r="M38" s="250" t="s">
        <v>11</v>
      </c>
      <c r="N38" s="250" t="s">
        <v>29</v>
      </c>
      <c r="O38" s="253" t="s">
        <v>214</v>
      </c>
      <c r="P38" s="254" t="s">
        <v>223</v>
      </c>
      <c r="Q38" s="12">
        <f>SUM(Q42:Q44)</f>
        <v>0</v>
      </c>
      <c r="T38" s="397"/>
      <c r="U38" s="397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9"/>
      <c r="AG38" s="399"/>
    </row>
    <row r="39" spans="1:33" ht="21.75" customHeight="1" thickBot="1">
      <c r="A39" s="484" t="s">
        <v>131</v>
      </c>
      <c r="B39" s="485"/>
      <c r="C39" s="264"/>
      <c r="D39" s="264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3"/>
      <c r="P39" s="176"/>
      <c r="Q39" s="12"/>
      <c r="S39" s="1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</row>
    <row r="40" spans="1:17" ht="53.25" customHeight="1" thickBot="1">
      <c r="A40" s="170"/>
      <c r="B40" s="171" t="s">
        <v>132</v>
      </c>
      <c r="C40" s="171"/>
      <c r="D40" s="171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3"/>
      <c r="P40" s="177"/>
      <c r="Q40" s="178"/>
    </row>
    <row r="41" spans="1:33" ht="21" customHeight="1" thickBot="1">
      <c r="A41" s="165">
        <v>3</v>
      </c>
      <c r="B41" s="164"/>
      <c r="C41" s="268">
        <f>C42+C46+C52</f>
        <v>508562.00999999995</v>
      </c>
      <c r="D41" s="268">
        <f>D42+D46+D52</f>
        <v>639220.52</v>
      </c>
      <c r="E41" s="268">
        <f>E42+E46+E52</f>
        <v>763780</v>
      </c>
      <c r="F41" s="268">
        <f aca="true" t="shared" si="0" ref="F41:P41">F42+F46+F52</f>
        <v>672905</v>
      </c>
      <c r="G41" s="268">
        <f t="shared" si="0"/>
        <v>50435</v>
      </c>
      <c r="H41" s="268">
        <f t="shared" si="0"/>
        <v>40</v>
      </c>
      <c r="I41" s="268">
        <f t="shared" si="0"/>
        <v>19165</v>
      </c>
      <c r="J41" s="268">
        <f>J42+J46+J52</f>
        <v>19908</v>
      </c>
      <c r="K41" s="268">
        <f t="shared" si="0"/>
        <v>1327</v>
      </c>
      <c r="L41" s="268">
        <f t="shared" si="0"/>
        <v>0</v>
      </c>
      <c r="M41" s="268">
        <f t="shared" si="0"/>
        <v>0</v>
      </c>
      <c r="N41" s="268">
        <f t="shared" si="0"/>
        <v>0</v>
      </c>
      <c r="O41" s="268">
        <f t="shared" si="0"/>
        <v>817188</v>
      </c>
      <c r="P41" s="268">
        <f t="shared" si="0"/>
        <v>831787</v>
      </c>
      <c r="Q41" s="162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</row>
    <row r="42" spans="1:33" ht="14.25" customHeight="1" thickBot="1">
      <c r="A42" s="179">
        <v>31</v>
      </c>
      <c r="B42" s="161" t="s">
        <v>7</v>
      </c>
      <c r="C42" s="328">
        <f>SUM(C43:C45)</f>
        <v>410193.77</v>
      </c>
      <c r="D42" s="328">
        <f>SUM(D43:D45)</f>
        <v>493955.41</v>
      </c>
      <c r="E42" s="270">
        <f aca="true" t="shared" si="1" ref="E42:E50">SUM(F42:N42)</f>
        <v>583981</v>
      </c>
      <c r="F42" s="270">
        <f>SUM(F43:F45)</f>
        <v>583981</v>
      </c>
      <c r="G42" s="270">
        <f>SUM(G43:G45)</f>
        <v>0</v>
      </c>
      <c r="H42" s="270">
        <f>SUM(H43:H45)</f>
        <v>0</v>
      </c>
      <c r="I42" s="270">
        <f>SUM(I43:I45)</f>
        <v>0</v>
      </c>
      <c r="J42" s="270">
        <f>SUM(J43:J45)</f>
        <v>0</v>
      </c>
      <c r="K42" s="270">
        <v>0</v>
      </c>
      <c r="L42" s="270">
        <f>SUM(L43:L44)</f>
        <v>0</v>
      </c>
      <c r="M42" s="270">
        <f>SUM(M43:M44)</f>
        <v>0</v>
      </c>
      <c r="N42" s="270">
        <f>SUM(N43:N44)</f>
        <v>0</v>
      </c>
      <c r="O42" s="270">
        <f>SUM(O43:O45)</f>
        <v>637070</v>
      </c>
      <c r="P42" s="270">
        <f>SUM(P43:P45)</f>
        <v>650341</v>
      </c>
      <c r="Q42" s="1">
        <v>0</v>
      </c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</row>
    <row r="43" spans="1:33" ht="14.25" customHeight="1">
      <c r="A43" s="180">
        <v>311</v>
      </c>
      <c r="B43" s="28" t="s">
        <v>25</v>
      </c>
      <c r="C43" s="329">
        <v>342139.76</v>
      </c>
      <c r="D43" s="329">
        <v>398168.43</v>
      </c>
      <c r="E43" s="271">
        <f t="shared" si="1"/>
        <v>464529</v>
      </c>
      <c r="F43" s="271">
        <f>'JLP(R)FP-Ril 4.razina '!D36</f>
        <v>464529</v>
      </c>
      <c r="G43" s="271">
        <f>'JLP(R)FP-Ril 4.razina '!E36</f>
        <v>0</v>
      </c>
      <c r="H43" s="271">
        <f>'JLP(R)FP-Ril 4.razina '!F36</f>
        <v>0</v>
      </c>
      <c r="I43" s="271">
        <f>'JLP(R)FP-Ril 4.razina '!G36</f>
        <v>0</v>
      </c>
      <c r="J43" s="271">
        <f>'JLP(R)FP-Ril 4.razina '!H36</f>
        <v>0</v>
      </c>
      <c r="K43" s="271">
        <f>'JLP(R)FP-Ril 4.razina '!I36</f>
        <v>0</v>
      </c>
      <c r="L43" s="271">
        <f>'JLP(R)FP-Ril 4.razina '!J36</f>
        <v>0</v>
      </c>
      <c r="M43" s="271">
        <f>'JLP(R)FP-Ril 4.razina '!K36</f>
        <v>0</v>
      </c>
      <c r="N43" s="271">
        <f>'JLP(R)FP-Ril 4.razina '!L36</f>
        <v>0</v>
      </c>
      <c r="O43" s="272">
        <f>'JLP(R)FP-Ril 4.razina '!M36</f>
        <v>491075</v>
      </c>
      <c r="P43" s="272">
        <f>'JLP(R)FP-Ril 4.razina '!O36</f>
        <v>504346</v>
      </c>
      <c r="Q43" s="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</row>
    <row r="44" spans="1:33" ht="15" customHeight="1">
      <c r="A44" s="181">
        <v>312</v>
      </c>
      <c r="B44" s="29" t="s">
        <v>23</v>
      </c>
      <c r="C44" s="329">
        <v>13605.23</v>
      </c>
      <c r="D44" s="329">
        <v>26544.56</v>
      </c>
      <c r="E44" s="271">
        <f t="shared" si="1"/>
        <v>39818</v>
      </c>
      <c r="F44" s="275">
        <f>'JLP(R)FP-Ril 4.razina '!D38</f>
        <v>39818</v>
      </c>
      <c r="G44" s="275">
        <f>'JLP(R)FP-Ril 4.razina '!E38</f>
        <v>0</v>
      </c>
      <c r="H44" s="275">
        <f>'JLP(R)FP-Ril 4.razina '!F38</f>
        <v>0</v>
      </c>
      <c r="I44" s="275">
        <f>'JLP(R)FP-Ril 4.razina '!G38</f>
        <v>0</v>
      </c>
      <c r="J44" s="275">
        <f>'JLP(R)FP-Ril 4.razina '!H38</f>
        <v>0</v>
      </c>
      <c r="K44" s="275">
        <f>'JLP(R)FP-Ril 4.razina '!I38</f>
        <v>0</v>
      </c>
      <c r="L44" s="275">
        <f>'JLP(R)FP-Ril 4.razina '!J38</f>
        <v>0</v>
      </c>
      <c r="M44" s="275">
        <f>'JLP(R)FP-Ril 4.razina '!K38</f>
        <v>0</v>
      </c>
      <c r="N44" s="275">
        <f>'JLP(R)FP-Ril 4.razina '!L38</f>
        <v>0</v>
      </c>
      <c r="O44" s="277">
        <f>'JLP(R)FP-Ril 4.razina '!M38</f>
        <v>39817</v>
      </c>
      <c r="P44" s="277">
        <f>'JLP(R)FP-Ril 4.razina '!O38</f>
        <v>39817</v>
      </c>
      <c r="Q44" s="1">
        <v>0</v>
      </c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</row>
    <row r="45" spans="1:33" ht="15" customHeight="1">
      <c r="A45" s="182">
        <v>313</v>
      </c>
      <c r="B45" s="58" t="s">
        <v>33</v>
      </c>
      <c r="C45" s="329">
        <v>54448.78</v>
      </c>
      <c r="D45" s="329">
        <v>69242.42</v>
      </c>
      <c r="E45" s="271">
        <f t="shared" si="1"/>
        <v>79634</v>
      </c>
      <c r="F45" s="135">
        <f>'JLP(R)FP-Ril 4.razina '!D40</f>
        <v>79634</v>
      </c>
      <c r="G45" s="135">
        <f>'JLP(R)FP-Ril 4.razina '!E40</f>
        <v>0</v>
      </c>
      <c r="H45" s="135">
        <f>'JLP(R)FP-Ril 4.razina '!F40</f>
        <v>0</v>
      </c>
      <c r="I45" s="135">
        <f>'JLP(R)FP-Ril 4.razina '!G40</f>
        <v>0</v>
      </c>
      <c r="J45" s="135">
        <f>'JLP(R)FP-Ril 4.razina '!H40</f>
        <v>0</v>
      </c>
      <c r="K45" s="135">
        <f>'JLP(R)FP-Ril 4.razina '!I40</f>
        <v>0</v>
      </c>
      <c r="L45" s="135">
        <f>'JLP(R)FP-Ril 4.razina '!J40</f>
        <v>0</v>
      </c>
      <c r="M45" s="135">
        <f>'JLP(R)FP-Ril 4.razina '!K40</f>
        <v>0</v>
      </c>
      <c r="N45" s="135">
        <f>'JLP(R)FP-Ril 4.razina '!L40</f>
        <v>0</v>
      </c>
      <c r="O45" s="273">
        <f>'JLP(R)FP-Ril 4.razina '!M40</f>
        <v>106178</v>
      </c>
      <c r="P45" s="273">
        <f>'JLP(R)FP-Ril 4.razina '!O40</f>
        <v>106178</v>
      </c>
      <c r="Q45" s="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</row>
    <row r="46" spans="1:33" ht="14.25" customHeight="1" thickBot="1">
      <c r="A46" s="183">
        <v>32</v>
      </c>
      <c r="B46" s="27" t="s">
        <v>24</v>
      </c>
      <c r="C46" s="330">
        <f>SUM(C47:C51)</f>
        <v>97372.94999999998</v>
      </c>
      <c r="D46" s="330">
        <f>SUM(D47:D51)</f>
        <v>142623.93</v>
      </c>
      <c r="E46" s="66">
        <f t="shared" si="1"/>
        <v>176972</v>
      </c>
      <c r="F46" s="66">
        <f aca="true" t="shared" si="2" ref="F46:N46">SUM(F47:F51)</f>
        <v>88924</v>
      </c>
      <c r="G46" s="66">
        <f t="shared" si="2"/>
        <v>48311</v>
      </c>
      <c r="H46" s="66">
        <f t="shared" si="2"/>
        <v>0</v>
      </c>
      <c r="I46" s="66">
        <f t="shared" si="2"/>
        <v>19165</v>
      </c>
      <c r="J46" s="66">
        <f t="shared" si="2"/>
        <v>19245</v>
      </c>
      <c r="K46" s="66">
        <f t="shared" si="2"/>
        <v>1327</v>
      </c>
      <c r="L46" s="66">
        <f t="shared" si="2"/>
        <v>0</v>
      </c>
      <c r="M46" s="66">
        <f t="shared" si="2"/>
        <v>0</v>
      </c>
      <c r="N46" s="66">
        <f t="shared" si="2"/>
        <v>0</v>
      </c>
      <c r="O46" s="66">
        <f>SUM(O47:O51)</f>
        <v>177954</v>
      </c>
      <c r="P46" s="66">
        <f>SUM(P47:P51)</f>
        <v>179282</v>
      </c>
      <c r="Q46" s="162">
        <f>SUM(Q47:Q61)</f>
        <v>0</v>
      </c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</row>
    <row r="47" spans="1:33" ht="30.75" customHeight="1">
      <c r="A47" s="180">
        <v>321</v>
      </c>
      <c r="B47" s="38" t="s">
        <v>74</v>
      </c>
      <c r="C47" s="329">
        <v>44263.06</v>
      </c>
      <c r="D47" s="329">
        <v>73395.71</v>
      </c>
      <c r="E47" s="271">
        <f t="shared" si="1"/>
        <v>81008</v>
      </c>
      <c r="F47" s="274">
        <f>'JLP(R)FP-Ril 4.razina '!D44</f>
        <v>66361</v>
      </c>
      <c r="G47" s="271">
        <f>'JLP(R)FP-Ril 4.razina '!E44</f>
        <v>11993</v>
      </c>
      <c r="H47" s="271">
        <f>'JLP(R)FP-Ril 4.razina '!F44</f>
        <v>0</v>
      </c>
      <c r="I47" s="271">
        <f>'JLP(R)FP-Ril 4.razina '!G44</f>
        <v>1327</v>
      </c>
      <c r="J47" s="274">
        <f>'JLP(R)FP-Ril 4.razina '!H44</f>
        <v>0</v>
      </c>
      <c r="K47" s="271">
        <f>'JLP(R)FP-Ril 4.razina '!I44</f>
        <v>1327</v>
      </c>
      <c r="L47" s="271">
        <f>'JLP(R)FP-Ril 4.razina '!J44</f>
        <v>0</v>
      </c>
      <c r="M47" s="271">
        <f>'JLP(R)FP-Ril 4.razina '!K44</f>
        <v>0</v>
      </c>
      <c r="N47" s="271">
        <f>'JLP(R)FP-Ril 4.razina '!L44</f>
        <v>0</v>
      </c>
      <c r="O47" s="272">
        <f>'JLP(R)FP-Ril 4.razina '!M44</f>
        <v>94233</v>
      </c>
      <c r="P47" s="272">
        <f>'JLP(R)FP-Ril 4.razina '!O44</f>
        <v>94233</v>
      </c>
      <c r="Q47" s="1">
        <v>0</v>
      </c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</row>
    <row r="48" spans="1:33" ht="26.25" customHeight="1">
      <c r="A48" s="181">
        <v>322</v>
      </c>
      <c r="B48" s="39" t="s">
        <v>3</v>
      </c>
      <c r="C48" s="329">
        <v>6515.18</v>
      </c>
      <c r="D48" s="329">
        <v>16563.81</v>
      </c>
      <c r="E48" s="271">
        <f t="shared" si="1"/>
        <v>32120</v>
      </c>
      <c r="F48" s="276">
        <f>'JLP(R)FP-Ril 4.razina '!D49</f>
        <v>0</v>
      </c>
      <c r="G48" s="275">
        <f>'JLP(R)FP-Ril 4.razina '!E49</f>
        <v>14333</v>
      </c>
      <c r="H48" s="275">
        <f>'JLP(R)FP-Ril 4.razina '!F49</f>
        <v>0</v>
      </c>
      <c r="I48" s="275">
        <f>'JLP(R)FP-Ril 4.razina '!G49</f>
        <v>9160</v>
      </c>
      <c r="J48" s="276">
        <f>'JLP(R)FP-Ril 4.razina '!H49</f>
        <v>8627</v>
      </c>
      <c r="K48" s="275">
        <f>'JLP(R)FP-Ril 4.razina '!I49</f>
        <v>0</v>
      </c>
      <c r="L48" s="275">
        <f>'JLP(R)FP-Ril 4.razina '!J49</f>
        <v>0</v>
      </c>
      <c r="M48" s="275">
        <f>'JLP(R)FP-Ril 4.razina '!K49</f>
        <v>0</v>
      </c>
      <c r="N48" s="275">
        <f>'JLP(R)FP-Ril 4.razina '!L49</f>
        <v>0</v>
      </c>
      <c r="O48" s="277">
        <f>'JLP(R)FP-Ril 4.razina '!M49</f>
        <v>23491</v>
      </c>
      <c r="P48" s="277">
        <f>'JLP(R)FP-Ril 4.razina '!O49</f>
        <v>26013</v>
      </c>
      <c r="Q48" s="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</row>
    <row r="49" spans="1:33" ht="14.25" customHeight="1">
      <c r="A49" s="181">
        <v>323</v>
      </c>
      <c r="B49" s="29" t="s">
        <v>4</v>
      </c>
      <c r="C49" s="329">
        <v>31820.28</v>
      </c>
      <c r="D49" s="329">
        <v>40852.08</v>
      </c>
      <c r="E49" s="275">
        <f t="shared" si="1"/>
        <v>54006</v>
      </c>
      <c r="F49" s="276">
        <f>'JLP(R)FP-Ril 4.razina '!D56</f>
        <v>19908</v>
      </c>
      <c r="G49" s="275">
        <f>'JLP(R)FP-Ril 4.razina '!E56</f>
        <v>17854</v>
      </c>
      <c r="H49" s="275">
        <f>'JLP(R)FP-Ril 4.razina '!F56</f>
        <v>0</v>
      </c>
      <c r="I49" s="275">
        <f>'JLP(R)FP-Ril 4.razina '!G56</f>
        <v>6290</v>
      </c>
      <c r="J49" s="276">
        <f>'JLP(R)FP-Ril 4.razina '!H56</f>
        <v>9954</v>
      </c>
      <c r="K49" s="275">
        <f>'JLP(R)FP-Ril 4.razina '!I56</f>
        <v>0</v>
      </c>
      <c r="L49" s="275">
        <f>'JLP(R)FP-Ril 4.razina '!J56</f>
        <v>0</v>
      </c>
      <c r="M49" s="275">
        <f>'JLP(R)FP-Ril 4.razina '!K56</f>
        <v>0</v>
      </c>
      <c r="N49" s="275">
        <f>'JLP(R)FP-Ril 4.razina '!L56</f>
        <v>0</v>
      </c>
      <c r="O49" s="277">
        <f>'JLP(R)FP-Ril 4.razina '!M56</f>
        <v>48683</v>
      </c>
      <c r="P49" s="277">
        <f>'JLP(R)FP-Ril 4.razina '!O56</f>
        <v>48816</v>
      </c>
      <c r="Q49" s="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</row>
    <row r="50" spans="1:33" ht="14.25" customHeight="1">
      <c r="A50" s="181">
        <v>324</v>
      </c>
      <c r="B50" s="29" t="s">
        <v>34</v>
      </c>
      <c r="C50" s="329">
        <v>9655.62</v>
      </c>
      <c r="D50" s="329">
        <v>3981.68</v>
      </c>
      <c r="E50" s="271">
        <f t="shared" si="1"/>
        <v>2654</v>
      </c>
      <c r="F50" s="276">
        <f>'JLP(R)FP-Ril 4.razina '!D66</f>
        <v>0</v>
      </c>
      <c r="G50" s="275">
        <f>'JLP(R)FP-Ril 4.razina '!E66</f>
        <v>1327</v>
      </c>
      <c r="H50" s="275">
        <f>'JLP(R)FP-Ril 4.razina '!F66</f>
        <v>0</v>
      </c>
      <c r="I50" s="275">
        <f>'JLP(R)FP-Ril 4.razina '!G66</f>
        <v>663</v>
      </c>
      <c r="J50" s="276">
        <f>'JLP(R)FP-Ril 4.razina '!H66</f>
        <v>664</v>
      </c>
      <c r="K50" s="275">
        <f>'JLP(R)FP-Ril 4.razina '!I66</f>
        <v>0</v>
      </c>
      <c r="L50" s="275">
        <f>'JLP(R)FP-Ril 4.razina '!J66</f>
        <v>0</v>
      </c>
      <c r="M50" s="275">
        <f>'JLP(R)FP-Ril 4.razina '!K66</f>
        <v>0</v>
      </c>
      <c r="N50" s="275">
        <f>'JLP(R)FP-Ril 4.razina '!L66</f>
        <v>0</v>
      </c>
      <c r="O50" s="277">
        <f>'JLP(R)FP-Ril 4.razina '!M66</f>
        <v>1991</v>
      </c>
      <c r="P50" s="277">
        <f>'JLP(R)FP-Ril 4.razina '!O66</f>
        <v>1327</v>
      </c>
      <c r="Q50" s="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</row>
    <row r="51" spans="1:33" ht="24.75" customHeight="1">
      <c r="A51" s="181">
        <v>329</v>
      </c>
      <c r="B51" s="39" t="s">
        <v>2</v>
      </c>
      <c r="C51" s="329">
        <v>5118.81</v>
      </c>
      <c r="D51" s="329">
        <v>7830.65</v>
      </c>
      <c r="E51" s="275">
        <f>SUM(F51:I51)</f>
        <v>7184</v>
      </c>
      <c r="F51" s="276">
        <f>'JLP(R)FP-Ril 4.razina '!D68</f>
        <v>2655</v>
      </c>
      <c r="G51" s="275">
        <f>'JLP(R)FP-Ril 4.razina '!E68</f>
        <v>2804</v>
      </c>
      <c r="H51" s="275">
        <f>'JLP(R)FP-Ril 4.razina '!F68</f>
        <v>0</v>
      </c>
      <c r="I51" s="275">
        <f>'JLP(R)FP-Ril 4.razina '!G68</f>
        <v>1725</v>
      </c>
      <c r="J51" s="276">
        <f>'JLP(R)FP-Ril 4.razina '!H68</f>
        <v>0</v>
      </c>
      <c r="K51" s="275">
        <f>'JLP(R)FP-Ril 4.razina '!I68</f>
        <v>0</v>
      </c>
      <c r="L51" s="275">
        <f>'JLP(R)FP-Ril 4.razina '!J68</f>
        <v>0</v>
      </c>
      <c r="M51" s="275">
        <f>'JLP(R)FP-Ril 4.razina '!K68</f>
        <v>0</v>
      </c>
      <c r="N51" s="275">
        <f>'JLP(R)FP-Ril 4.razina '!L68</f>
        <v>0</v>
      </c>
      <c r="O51" s="277">
        <f>'JLP(R)FP-Ril 4.razina '!M68</f>
        <v>9556</v>
      </c>
      <c r="P51" s="277">
        <f>'JLP(R)FP-Ril 4.razina '!O68</f>
        <v>8893</v>
      </c>
      <c r="Q51" s="1">
        <v>0</v>
      </c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</row>
    <row r="52" spans="1:33" ht="14.25" customHeight="1" thickBot="1">
      <c r="A52" s="183">
        <v>34</v>
      </c>
      <c r="B52" s="27" t="s">
        <v>5</v>
      </c>
      <c r="C52" s="267">
        <f>C53</f>
        <v>995.29</v>
      </c>
      <c r="D52" s="330">
        <f>D53</f>
        <v>2641.18</v>
      </c>
      <c r="E52" s="66">
        <f aca="true" t="shared" si="3" ref="E52:E60">SUM(F52:N52)</f>
        <v>2827</v>
      </c>
      <c r="F52" s="66">
        <f aca="true" t="shared" si="4" ref="F52:N52">F53</f>
        <v>0</v>
      </c>
      <c r="G52" s="66">
        <f t="shared" si="4"/>
        <v>2124</v>
      </c>
      <c r="H52" s="66">
        <f t="shared" si="4"/>
        <v>40</v>
      </c>
      <c r="I52" s="66">
        <f t="shared" si="4"/>
        <v>0</v>
      </c>
      <c r="J52" s="66">
        <f t="shared" si="4"/>
        <v>663</v>
      </c>
      <c r="K52" s="66">
        <f t="shared" si="4"/>
        <v>0</v>
      </c>
      <c r="L52" s="66">
        <f t="shared" si="4"/>
        <v>0</v>
      </c>
      <c r="M52" s="66">
        <f t="shared" si="4"/>
        <v>0</v>
      </c>
      <c r="N52" s="66">
        <f t="shared" si="4"/>
        <v>0</v>
      </c>
      <c r="O52" s="66">
        <f>O53</f>
        <v>2164</v>
      </c>
      <c r="P52" s="66">
        <f>P53</f>
        <v>2164</v>
      </c>
      <c r="Q52" s="1">
        <v>0</v>
      </c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</row>
    <row r="53" spans="1:33" ht="13.5" customHeight="1" thickBot="1">
      <c r="A53" s="184">
        <v>343</v>
      </c>
      <c r="B53" s="145" t="s">
        <v>6</v>
      </c>
      <c r="C53" s="314">
        <v>995.29</v>
      </c>
      <c r="D53" s="329">
        <v>2641.18</v>
      </c>
      <c r="E53" s="278">
        <f t="shared" si="3"/>
        <v>2827</v>
      </c>
      <c r="F53" s="279">
        <f>'JLP(R)FP-Ril 4.razina '!D75</f>
        <v>0</v>
      </c>
      <c r="G53" s="278">
        <f>'JLP(R)FP-Ril 4.razina '!E75</f>
        <v>2124</v>
      </c>
      <c r="H53" s="278">
        <f>'JLP(R)FP-Ril 4.razina '!F75</f>
        <v>40</v>
      </c>
      <c r="I53" s="278">
        <f>'JLP(R)FP-Ril 4.razina '!G75</f>
        <v>0</v>
      </c>
      <c r="J53" s="278">
        <f>'JLP(R)FP-Ril 4.razina '!H75</f>
        <v>663</v>
      </c>
      <c r="K53" s="278">
        <f>'JLP(R)FP-Ril 4.razina '!I75</f>
        <v>0</v>
      </c>
      <c r="L53" s="278">
        <f>'JLP(R)FP-Ril 4.razina '!J75</f>
        <v>0</v>
      </c>
      <c r="M53" s="278">
        <f>'JLP(R)FP-Ril 4.razina '!K75</f>
        <v>0</v>
      </c>
      <c r="N53" s="278">
        <f>'JLP(R)FP-Ril 4.razina '!L75</f>
        <v>0</v>
      </c>
      <c r="O53" s="280">
        <f>'JLP(R)FP-Ril 4.razina '!M75</f>
        <v>2164</v>
      </c>
      <c r="P53" s="280">
        <f>'JLP(R)FP-Ril 4.razina '!O75</f>
        <v>2164</v>
      </c>
      <c r="Q53" s="174">
        <f>SUM(Q57:Q58)</f>
        <v>0</v>
      </c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</row>
    <row r="54" spans="1:33" ht="13.5" customHeight="1" thickBot="1">
      <c r="A54" s="486" t="s">
        <v>131</v>
      </c>
      <c r="B54" s="487"/>
      <c r="C54" s="265"/>
      <c r="D54" s="331"/>
      <c r="E54" s="282"/>
      <c r="F54" s="283"/>
      <c r="G54" s="282"/>
      <c r="H54" s="282"/>
      <c r="I54" s="282"/>
      <c r="J54" s="282"/>
      <c r="K54" s="282"/>
      <c r="L54" s="282"/>
      <c r="M54" s="282"/>
      <c r="N54" s="282"/>
      <c r="O54" s="284"/>
      <c r="P54" s="284"/>
      <c r="Q54" s="175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</row>
    <row r="55" spans="1:33" ht="48" customHeight="1" thickBot="1">
      <c r="A55" s="184"/>
      <c r="B55" s="189" t="s">
        <v>133</v>
      </c>
      <c r="C55" s="189"/>
      <c r="D55" s="189"/>
      <c r="E55" s="278"/>
      <c r="F55" s="279"/>
      <c r="G55" s="278"/>
      <c r="H55" s="278"/>
      <c r="I55" s="278"/>
      <c r="J55" s="278"/>
      <c r="K55" s="278"/>
      <c r="L55" s="278"/>
      <c r="M55" s="278"/>
      <c r="N55" s="278"/>
      <c r="O55" s="280"/>
      <c r="P55" s="280"/>
      <c r="Q55" s="162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</row>
    <row r="56" spans="1:33" ht="13.5" customHeight="1" thickBot="1">
      <c r="A56" s="166">
        <v>4</v>
      </c>
      <c r="B56" s="167"/>
      <c r="C56" s="266">
        <f>C57</f>
        <v>32683.29</v>
      </c>
      <c r="D56" s="266">
        <f>D57</f>
        <v>36790.76</v>
      </c>
      <c r="E56" s="285">
        <f>E57</f>
        <v>41356</v>
      </c>
      <c r="F56" s="285">
        <f aca="true" t="shared" si="5" ref="F56:P56">F57</f>
        <v>0</v>
      </c>
      <c r="G56" s="285">
        <f t="shared" si="5"/>
        <v>4247</v>
      </c>
      <c r="H56" s="285">
        <f t="shared" si="5"/>
        <v>0</v>
      </c>
      <c r="I56" s="285">
        <f t="shared" si="5"/>
        <v>15210</v>
      </c>
      <c r="J56" s="285">
        <f t="shared" si="5"/>
        <v>19908</v>
      </c>
      <c r="K56" s="285">
        <f t="shared" si="5"/>
        <v>0</v>
      </c>
      <c r="L56" s="285">
        <f t="shared" si="5"/>
        <v>1991</v>
      </c>
      <c r="M56" s="285">
        <f t="shared" si="5"/>
        <v>0</v>
      </c>
      <c r="N56" s="285">
        <f t="shared" si="5"/>
        <v>0</v>
      </c>
      <c r="O56" s="285">
        <f t="shared" si="5"/>
        <v>21449</v>
      </c>
      <c r="P56" s="285">
        <f t="shared" si="5"/>
        <v>21581</v>
      </c>
      <c r="Q56" s="162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</row>
    <row r="57" spans="1:33" ht="38.25" customHeight="1" thickBot="1">
      <c r="A57" s="179">
        <v>42</v>
      </c>
      <c r="B57" s="163" t="s">
        <v>26</v>
      </c>
      <c r="C57" s="332">
        <f>SUM(C58:C60)</f>
        <v>32683.29</v>
      </c>
      <c r="D57" s="332">
        <f>SUM(D58:D60)</f>
        <v>36790.76</v>
      </c>
      <c r="E57" s="270">
        <f t="shared" si="3"/>
        <v>41356</v>
      </c>
      <c r="F57" s="270">
        <f aca="true" t="shared" si="6" ref="F57:N57">SUM(F58:F59)</f>
        <v>0</v>
      </c>
      <c r="G57" s="270">
        <f>SUM(G58:G60)</f>
        <v>4247</v>
      </c>
      <c r="H57" s="270">
        <f>SUM(H58:H60)</f>
        <v>0</v>
      </c>
      <c r="I57" s="270">
        <f>SUM(I58:I60)</f>
        <v>15210</v>
      </c>
      <c r="J57" s="270">
        <f>SUM(J58:J60)</f>
        <v>19908</v>
      </c>
      <c r="K57" s="270">
        <f t="shared" si="6"/>
        <v>0</v>
      </c>
      <c r="L57" s="270">
        <f t="shared" si="6"/>
        <v>1991</v>
      </c>
      <c r="M57" s="270">
        <f t="shared" si="6"/>
        <v>0</v>
      </c>
      <c r="N57" s="270">
        <f t="shared" si="6"/>
        <v>0</v>
      </c>
      <c r="O57" s="270">
        <f>SUM(O58:O60)</f>
        <v>21449</v>
      </c>
      <c r="P57" s="270">
        <f>SUM(P58:P60)</f>
        <v>21581</v>
      </c>
      <c r="Q57" s="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</row>
    <row r="58" spans="1:33" ht="14.25" customHeight="1">
      <c r="A58" s="185">
        <v>422</v>
      </c>
      <c r="B58" s="60" t="s">
        <v>27</v>
      </c>
      <c r="C58" s="329">
        <v>31763.52</v>
      </c>
      <c r="D58" s="329">
        <v>33472.69</v>
      </c>
      <c r="E58" s="271">
        <f t="shared" si="3"/>
        <v>37375</v>
      </c>
      <c r="F58" s="281">
        <f>'JLP(R)FP-Ril 4.razina '!D80</f>
        <v>0</v>
      </c>
      <c r="G58" s="281">
        <f>'JLP(R)FP-Ril 4.razina '!E80</f>
        <v>2919</v>
      </c>
      <c r="H58" s="281">
        <f>'JLP(R)FP-Ril 4.razina '!F80</f>
        <v>0</v>
      </c>
      <c r="I58" s="281">
        <f>'JLP(R)FP-Ril 4.razina '!G80</f>
        <v>14547</v>
      </c>
      <c r="J58" s="281">
        <f>'JLP(R)FP-Ril 4.razina '!H80</f>
        <v>17918</v>
      </c>
      <c r="K58" s="281">
        <f>'JLP(R)FP-Ril 4.razina '!I80</f>
        <v>0</v>
      </c>
      <c r="L58" s="281">
        <f>'JLP(R)FP-Ril 4.razina '!J80</f>
        <v>1991</v>
      </c>
      <c r="M58" s="281">
        <f>'JLP(R)FP-Ril 4.razina '!K80</f>
        <v>0</v>
      </c>
      <c r="N58" s="281">
        <f>'JLP(R)FP-Ril 4.razina '!L80</f>
        <v>0</v>
      </c>
      <c r="O58" s="272">
        <f>'JLP(R)FP-Ril 4.razina '!M80</f>
        <v>19458</v>
      </c>
      <c r="P58" s="272">
        <f>'JLP(R)FP-Ril 4.razina '!O80</f>
        <v>19590</v>
      </c>
      <c r="Q58" s="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</row>
    <row r="59" spans="1:33" ht="14.25" customHeight="1">
      <c r="A59" s="181">
        <v>424</v>
      </c>
      <c r="B59" s="40" t="s">
        <v>28</v>
      </c>
      <c r="C59" s="329">
        <v>83.62</v>
      </c>
      <c r="D59" s="329">
        <v>1061.78</v>
      </c>
      <c r="E59" s="271">
        <f t="shared" si="3"/>
        <v>1725</v>
      </c>
      <c r="F59" s="275">
        <f>'JLP(R)FP-Ril 4.razina '!D86</f>
        <v>0</v>
      </c>
      <c r="G59" s="275">
        <f>'JLP(R)FP-Ril 4.razina '!E86</f>
        <v>664</v>
      </c>
      <c r="H59" s="275">
        <f>'JLP(R)FP-Ril 4.razina '!F86</f>
        <v>0</v>
      </c>
      <c r="I59" s="275">
        <f>'JLP(R)FP-Ril 4.razina '!G86</f>
        <v>398</v>
      </c>
      <c r="J59" s="275">
        <f>'JLP(R)FP-Ril 4.razina '!H86</f>
        <v>663</v>
      </c>
      <c r="K59" s="275">
        <f>'JLP(R)FP-Ril 4.razina '!I86</f>
        <v>0</v>
      </c>
      <c r="L59" s="275">
        <f>'JLP(R)FP-Ril 4.razina '!J86</f>
        <v>0</v>
      </c>
      <c r="M59" s="275">
        <f>'JLP(R)FP-Ril 4.razina '!K86</f>
        <v>0</v>
      </c>
      <c r="N59" s="275">
        <f>'JLP(R)FP-Ril 4.razina '!L86</f>
        <v>0</v>
      </c>
      <c r="O59" s="277">
        <f>'JLP(R)FP-Ril 4.razina '!M86</f>
        <v>1062</v>
      </c>
      <c r="P59" s="277">
        <f>'JLP(R)FP-Ril 4.razina '!O86</f>
        <v>1062</v>
      </c>
      <c r="Q59" s="1">
        <v>0</v>
      </c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</row>
    <row r="60" spans="1:33" ht="14.25" customHeight="1">
      <c r="A60" s="181">
        <v>426</v>
      </c>
      <c r="B60" s="40" t="s">
        <v>35</v>
      </c>
      <c r="C60" s="329">
        <v>836.15</v>
      </c>
      <c r="D60" s="329">
        <v>2256.29</v>
      </c>
      <c r="E60" s="271">
        <f t="shared" si="3"/>
        <v>2256</v>
      </c>
      <c r="F60" s="275">
        <f>'JLP(R)FP-Ril 4.razina '!D88</f>
        <v>0</v>
      </c>
      <c r="G60" s="275">
        <f>'JLP(R)FP-Ril 4.razina '!E88</f>
        <v>664</v>
      </c>
      <c r="H60" s="275">
        <f>'JLP(R)FP-Ril 4.razina '!F88</f>
        <v>0</v>
      </c>
      <c r="I60" s="275">
        <f>'JLP(R)FP-Ril 4.razina '!G88</f>
        <v>265</v>
      </c>
      <c r="J60" s="275">
        <f>'JLP(R)FP-Ril 4.razina '!H88</f>
        <v>1327</v>
      </c>
      <c r="K60" s="275">
        <f>'JLP(R)FP-Ril 4.razina '!I88</f>
        <v>0</v>
      </c>
      <c r="L60" s="275">
        <f>'JLP(R)FP-Ril 4.razina '!J88</f>
        <v>0</v>
      </c>
      <c r="M60" s="275">
        <f>'JLP(R)FP-Ril 4.razina '!K88</f>
        <v>0</v>
      </c>
      <c r="N60" s="275">
        <f>'JLP(R)FP-Ril 4.razina '!L88</f>
        <v>0</v>
      </c>
      <c r="O60" s="277">
        <f>'JLP(R)FP-Ril 4.razina '!M88</f>
        <v>929</v>
      </c>
      <c r="P60" s="277">
        <f>'JLP(R)FP-Ril 4.razina '!O88</f>
        <v>929</v>
      </c>
      <c r="Q60" s="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</row>
    <row r="61" spans="1:33" ht="14.25" customHeight="1" thickBot="1">
      <c r="A61" s="186"/>
      <c r="B61" s="187" t="s">
        <v>30</v>
      </c>
      <c r="C61" s="269">
        <f>C56+C41</f>
        <v>541245.2999999999</v>
      </c>
      <c r="D61" s="269">
        <f>D56+D41</f>
        <v>676011.28</v>
      </c>
      <c r="E61" s="286">
        <f>E57+E52+E46+E42</f>
        <v>805136</v>
      </c>
      <c r="F61" s="286">
        <f>F42+F46+F52+F57</f>
        <v>672905</v>
      </c>
      <c r="G61" s="286">
        <f>G57+G52+G46+G42</f>
        <v>54682</v>
      </c>
      <c r="H61" s="286">
        <f>H57+H52+H46+H42</f>
        <v>40</v>
      </c>
      <c r="I61" s="286">
        <f>I57+I52+I46+I42</f>
        <v>34375</v>
      </c>
      <c r="J61" s="287">
        <f>J57+J52+J46+J42</f>
        <v>39816</v>
      </c>
      <c r="K61" s="286">
        <f>K42+K46+K52+K57</f>
        <v>1327</v>
      </c>
      <c r="L61" s="286">
        <f>L42+L46+L52+L57</f>
        <v>1991</v>
      </c>
      <c r="M61" s="286">
        <f>M42+M46+M52+M57</f>
        <v>0</v>
      </c>
      <c r="N61" s="286">
        <f>N42+N46+N52+N57</f>
        <v>0</v>
      </c>
      <c r="O61" s="286">
        <f>O42+O46+O52+O57</f>
        <v>838637</v>
      </c>
      <c r="P61" s="286">
        <f>P57+P52+P46+P42</f>
        <v>853368</v>
      </c>
      <c r="Q61" s="188">
        <v>0</v>
      </c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</row>
    <row r="62" spans="1:16" ht="14.25" customHeight="1">
      <c r="A62" s="102"/>
      <c r="B62" s="103"/>
      <c r="C62" s="103"/>
      <c r="D62" s="103"/>
      <c r="E62" s="104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</row>
    <row r="63" spans="1:16" ht="15.75">
      <c r="A63" s="43" t="s">
        <v>12</v>
      </c>
      <c r="B63" s="44"/>
      <c r="C63" s="44"/>
      <c r="D63" s="44"/>
      <c r="E63" s="45"/>
      <c r="F63" s="46" t="s">
        <v>13</v>
      </c>
      <c r="G63" s="47"/>
      <c r="H63" s="47"/>
      <c r="I63" s="45"/>
      <c r="J63" s="45"/>
      <c r="K63" s="46"/>
      <c r="L63" s="46" t="s">
        <v>14</v>
      </c>
      <c r="M63" s="46"/>
      <c r="N63" s="83" t="s">
        <v>75</v>
      </c>
      <c r="O63" s="83"/>
      <c r="P63" s="83"/>
    </row>
    <row r="64" spans="1:16" ht="15.75">
      <c r="A64" s="50"/>
      <c r="B64" s="48"/>
      <c r="C64" s="48"/>
      <c r="D64" s="48"/>
      <c r="E64" s="49"/>
      <c r="F64" s="256" t="s">
        <v>262</v>
      </c>
      <c r="G64" s="49"/>
      <c r="H64" s="49"/>
      <c r="I64" s="49"/>
      <c r="J64" s="49"/>
      <c r="K64" s="49"/>
      <c r="L64" s="49"/>
      <c r="M64" s="480"/>
      <c r="N64" s="480"/>
      <c r="O64" s="480"/>
      <c r="P64" s="480"/>
    </row>
    <row r="65" spans="1:16" ht="15.75">
      <c r="A65" s="51" t="s">
        <v>31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81"/>
      <c r="N65" s="481"/>
      <c r="O65" s="481"/>
      <c r="P65" s="115"/>
    </row>
    <row r="66" spans="1:23" ht="15.75">
      <c r="A66" s="2"/>
      <c r="B66" s="3"/>
      <c r="C66" s="3"/>
      <c r="D66" s="3"/>
      <c r="E66" s="5"/>
      <c r="F66" s="4"/>
      <c r="G66" s="4"/>
      <c r="H66" s="4"/>
      <c r="I66" s="5"/>
      <c r="J66" s="5"/>
      <c r="K66" s="5"/>
      <c r="L66" s="5"/>
      <c r="M66" s="483" t="s">
        <v>76</v>
      </c>
      <c r="N66" s="483"/>
      <c r="O66" s="483"/>
      <c r="P66" s="5"/>
      <c r="V66" s="482"/>
      <c r="W66" s="482"/>
    </row>
  </sheetData>
  <sheetProtection/>
  <mergeCells count="23">
    <mergeCell ref="T37:AG37"/>
    <mergeCell ref="M64:P64"/>
    <mergeCell ref="M65:O65"/>
    <mergeCell ref="V66:W66"/>
    <mergeCell ref="M66:O66"/>
    <mergeCell ref="A39:B39"/>
    <mergeCell ref="A54:B54"/>
    <mergeCell ref="O1:P1"/>
    <mergeCell ref="A1:F1"/>
    <mergeCell ref="M6:Q6"/>
    <mergeCell ref="M7:Q7"/>
    <mergeCell ref="M11:Q11"/>
    <mergeCell ref="G6:K6"/>
    <mergeCell ref="G7:K7"/>
    <mergeCell ref="G11:K11"/>
    <mergeCell ref="A2:N2"/>
    <mergeCell ref="M12:P12"/>
    <mergeCell ref="M8:P8"/>
    <mergeCell ref="M9:P9"/>
    <mergeCell ref="M10:P10"/>
    <mergeCell ref="G13:K13"/>
    <mergeCell ref="M13:Q13"/>
    <mergeCell ref="G12:K12"/>
  </mergeCells>
  <printOptions/>
  <pageMargins left="0.7" right="0.7" top="0.75" bottom="0.75" header="0.3" footer="0.3"/>
  <pageSetup fitToHeight="0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zoomScalePageLayoutView="0" workbookViewId="0" topLeftCell="A30">
      <selection activeCell="A1" sqref="A1:Q54"/>
    </sheetView>
  </sheetViews>
  <sheetFormatPr defaultColWidth="9.140625" defaultRowHeight="12.75"/>
  <cols>
    <col min="1" max="1" width="18.421875" style="14" customWidth="1"/>
    <col min="2" max="4" width="22.28125" style="15" customWidth="1"/>
    <col min="5" max="5" width="12.28125" style="6" customWidth="1"/>
    <col min="6" max="6" width="12.28125" style="8" customWidth="1"/>
    <col min="7" max="7" width="11.140625" style="6" customWidth="1"/>
    <col min="8" max="8" width="8.00390625" style="6" customWidth="1"/>
    <col min="9" max="9" width="9.8515625" style="6" customWidth="1"/>
    <col min="10" max="10" width="10.7109375" style="6" customWidth="1"/>
    <col min="11" max="11" width="9.140625" style="6" customWidth="1"/>
    <col min="12" max="12" width="10.140625" style="6" customWidth="1"/>
    <col min="13" max="13" width="11.00390625" style="6" customWidth="1"/>
    <col min="14" max="14" width="9.421875" style="6" customWidth="1"/>
    <col min="15" max="15" width="11.57421875" style="6" customWidth="1"/>
    <col min="16" max="16" width="13.00390625" style="6" customWidth="1"/>
    <col min="17" max="17" width="16.7109375" style="6" hidden="1" customWidth="1"/>
    <col min="18" max="18" width="10.421875" style="6" customWidth="1"/>
    <col min="19" max="19" width="9.140625" style="6" customWidth="1"/>
    <col min="20" max="23" width="14.8515625" style="6" bestFit="1" customWidth="1"/>
    <col min="24" max="24" width="13.7109375" style="6" bestFit="1" customWidth="1"/>
    <col min="25" max="25" width="9.57421875" style="6" bestFit="1" customWidth="1"/>
    <col min="26" max="27" width="13.7109375" style="6" bestFit="1" customWidth="1"/>
    <col min="28" max="29" width="12.421875" style="6" bestFit="1" customWidth="1"/>
    <col min="30" max="31" width="9.28125" style="6" bestFit="1" customWidth="1"/>
    <col min="32" max="33" width="14.8515625" style="6" bestFit="1" customWidth="1"/>
    <col min="34" max="16384" width="9.140625" style="6" customWidth="1"/>
  </cols>
  <sheetData>
    <row r="1" spans="1:18" ht="15.75" customHeight="1" thickBot="1">
      <c r="A1" s="458" t="s">
        <v>68</v>
      </c>
      <c r="B1" s="459"/>
      <c r="C1" s="459"/>
      <c r="D1" s="459"/>
      <c r="E1" s="459"/>
      <c r="F1" s="460"/>
      <c r="O1" s="461" t="s">
        <v>16</v>
      </c>
      <c r="P1" s="463"/>
      <c r="Q1" s="7"/>
      <c r="R1" s="7"/>
    </row>
    <row r="2" spans="1:18" ht="20.25" customHeight="1">
      <c r="A2" s="477" t="s">
        <v>226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7"/>
      <c r="P2" s="7"/>
      <c r="Q2" s="7"/>
      <c r="R2" s="7"/>
    </row>
    <row r="3" spans="1:14" ht="18" customHeight="1">
      <c r="A3" s="17" t="s">
        <v>17</v>
      </c>
      <c r="B3" s="5"/>
      <c r="C3" s="5"/>
      <c r="D3" s="5"/>
      <c r="E3" s="5"/>
      <c r="F3" s="4"/>
      <c r="G3" s="16"/>
      <c r="H3" s="16"/>
      <c r="I3" s="16"/>
      <c r="J3" s="16"/>
      <c r="K3" s="16"/>
      <c r="L3" s="16"/>
      <c r="M3" s="16"/>
      <c r="N3" s="16"/>
    </row>
    <row r="4" spans="1:14" ht="22.5" customHeight="1">
      <c r="A4" s="18" t="s">
        <v>68</v>
      </c>
      <c r="B4" s="19"/>
      <c r="C4" s="19"/>
      <c r="D4" s="19"/>
      <c r="E4" s="19"/>
      <c r="F4" s="20"/>
      <c r="G4" s="16"/>
      <c r="H4" s="16"/>
      <c r="I4" s="16"/>
      <c r="J4" s="16"/>
      <c r="K4" s="16"/>
      <c r="L4" s="16"/>
      <c r="M4" s="16"/>
      <c r="N4" s="16"/>
    </row>
    <row r="5" spans="1:14" ht="16.5" customHeight="1">
      <c r="A5" s="21"/>
      <c r="B5" s="16"/>
      <c r="C5" s="16"/>
      <c r="D5" s="16"/>
      <c r="E5" s="16"/>
      <c r="F5" s="20"/>
      <c r="G5" s="16"/>
      <c r="H5" s="16"/>
      <c r="I5" s="16"/>
      <c r="J5" s="16"/>
      <c r="K5" s="16"/>
      <c r="L5" s="16"/>
      <c r="M5" s="16"/>
      <c r="N5" s="16"/>
    </row>
    <row r="6" spans="1:17" ht="38.25" customHeight="1">
      <c r="A6" s="30" t="s">
        <v>18</v>
      </c>
      <c r="B6" s="31" t="s">
        <v>246</v>
      </c>
      <c r="C6" s="31" t="s">
        <v>247</v>
      </c>
      <c r="D6" s="31" t="s">
        <v>227</v>
      </c>
      <c r="E6" s="32" t="s">
        <v>213</v>
      </c>
      <c r="F6" s="32" t="s">
        <v>221</v>
      </c>
      <c r="G6" s="467" t="s">
        <v>37</v>
      </c>
      <c r="H6" s="468"/>
      <c r="I6" s="469"/>
      <c r="J6" s="469"/>
      <c r="K6" s="469"/>
      <c r="L6" s="56">
        <v>8532</v>
      </c>
      <c r="M6" s="470" t="s">
        <v>38</v>
      </c>
      <c r="N6" s="470"/>
      <c r="O6" s="470"/>
      <c r="P6" s="470"/>
      <c r="Q6" s="470"/>
    </row>
    <row r="7" spans="1:17" ht="21.75" customHeight="1">
      <c r="A7" s="33" t="s">
        <v>10</v>
      </c>
      <c r="B7" s="159">
        <f>SUM(B8:B9)</f>
        <v>498206.44999999995</v>
      </c>
      <c r="C7" s="159">
        <f>SUM(C8:C9)</f>
        <v>619962.44</v>
      </c>
      <c r="D7" s="159">
        <f>SUM(D8:D9)</f>
        <v>727587</v>
      </c>
      <c r="E7" s="159">
        <f>SUM(E8:E9)</f>
        <v>800904</v>
      </c>
      <c r="F7" s="159">
        <f>SUM(F8:F9)</f>
        <v>815635</v>
      </c>
      <c r="G7" s="471" t="s">
        <v>39</v>
      </c>
      <c r="H7" s="472"/>
      <c r="I7" s="473"/>
      <c r="J7" s="473"/>
      <c r="K7" s="473"/>
      <c r="L7" s="57" t="s">
        <v>80</v>
      </c>
      <c r="M7" s="470" t="s">
        <v>40</v>
      </c>
      <c r="N7" s="470"/>
      <c r="O7" s="470"/>
      <c r="P7" s="470"/>
      <c r="Q7" s="470"/>
    </row>
    <row r="8" spans="1:17" ht="21.75" customHeight="1">
      <c r="A8" s="158" t="s">
        <v>129</v>
      </c>
      <c r="B8" s="61">
        <v>33608.97</v>
      </c>
      <c r="C8" s="61">
        <v>44117.06</v>
      </c>
      <c r="D8" s="61">
        <f>'JLP(R)FP-Ril 4.razina '!B9</f>
        <v>54682</v>
      </c>
      <c r="E8" s="62">
        <f>'JLP(R)FP-Ril 4.razina '!C9</f>
        <v>61636</v>
      </c>
      <c r="F8" s="62">
        <f>'JLP(R)FP-Ril 4.razina '!D9</f>
        <v>63097</v>
      </c>
      <c r="G8" s="106"/>
      <c r="H8" s="126"/>
      <c r="I8" s="107"/>
      <c r="J8" s="107"/>
      <c r="K8" s="107"/>
      <c r="L8" s="57" t="s">
        <v>138</v>
      </c>
      <c r="M8" s="470" t="s">
        <v>40</v>
      </c>
      <c r="N8" s="470"/>
      <c r="O8" s="470"/>
      <c r="P8" s="470"/>
      <c r="Q8" s="57"/>
    </row>
    <row r="9" spans="1:17" ht="21.75" customHeight="1">
      <c r="A9" s="158" t="s">
        <v>250</v>
      </c>
      <c r="B9" s="61">
        <v>464597.48</v>
      </c>
      <c r="C9" s="61">
        <v>575845.38</v>
      </c>
      <c r="D9" s="61">
        <f>'JLP(R)FP-Ril 4.razina '!B10</f>
        <v>672905</v>
      </c>
      <c r="E9" s="62">
        <f>'JLP(R)FP-Ril 4.razina '!C10</f>
        <v>739268</v>
      </c>
      <c r="F9" s="62">
        <f>'JLP(R)FP-Ril 4.razina '!D10</f>
        <v>752538</v>
      </c>
      <c r="G9" s="106"/>
      <c r="H9" s="126"/>
      <c r="I9" s="107"/>
      <c r="J9" s="107"/>
      <c r="K9" s="107"/>
      <c r="L9" s="57" t="s">
        <v>139</v>
      </c>
      <c r="M9" s="470" t="s">
        <v>141</v>
      </c>
      <c r="N9" s="470"/>
      <c r="O9" s="470"/>
      <c r="P9" s="470"/>
      <c r="Q9" s="57"/>
    </row>
    <row r="10" spans="1:17" ht="29.25" customHeight="1">
      <c r="A10" s="110" t="s">
        <v>249</v>
      </c>
      <c r="B10" s="61">
        <v>117.47</v>
      </c>
      <c r="C10" s="61">
        <v>39.82</v>
      </c>
      <c r="D10" s="61">
        <f>'JLP(R)FP-Ril 4.razina '!B11</f>
        <v>40</v>
      </c>
      <c r="E10" s="62">
        <f>'JLP(R)FP-Ril 4.razina '!C11</f>
        <v>40</v>
      </c>
      <c r="F10" s="62">
        <f>'JLP(R)FP-Ril 4.razina '!D11</f>
        <v>40</v>
      </c>
      <c r="G10" s="106"/>
      <c r="H10" s="126"/>
      <c r="I10" s="107"/>
      <c r="J10" s="107"/>
      <c r="K10" s="107"/>
      <c r="L10" s="57" t="s">
        <v>140</v>
      </c>
      <c r="M10" s="470" t="s">
        <v>141</v>
      </c>
      <c r="N10" s="470"/>
      <c r="O10" s="470"/>
      <c r="P10" s="470"/>
      <c r="Q10" s="57"/>
    </row>
    <row r="11" spans="1:17" ht="30" customHeight="1">
      <c r="A11" s="55" t="s">
        <v>253</v>
      </c>
      <c r="B11" s="63">
        <v>20372.95</v>
      </c>
      <c r="C11" s="63">
        <v>31720.75</v>
      </c>
      <c r="D11" s="63">
        <f>'JLP(R)FP-Ril 4.razina '!B12</f>
        <v>34375</v>
      </c>
      <c r="E11" s="62">
        <f>'JLP(R)FP-Ril 4.razina '!C12</f>
        <v>34375</v>
      </c>
      <c r="F11" s="62">
        <f>'JLP(R)FP-Ril 4.razina '!D12</f>
        <v>34375</v>
      </c>
      <c r="G11" s="467" t="s">
        <v>136</v>
      </c>
      <c r="H11" s="468"/>
      <c r="I11" s="469"/>
      <c r="J11" s="469"/>
      <c r="K11" s="469"/>
      <c r="L11" s="65" t="s">
        <v>41</v>
      </c>
      <c r="M11" s="470" t="s">
        <v>42</v>
      </c>
      <c r="N11" s="470"/>
      <c r="O11" s="470"/>
      <c r="P11" s="470"/>
      <c r="Q11" s="470"/>
    </row>
    <row r="12" spans="1:16" ht="29.25" customHeight="1">
      <c r="A12" s="33" t="s">
        <v>252</v>
      </c>
      <c r="B12" s="61">
        <f>'[1]OPĆI DIO-PO IZVORIMA'!$K$41</f>
        <v>0</v>
      </c>
      <c r="C12" s="61">
        <v>3052.62</v>
      </c>
      <c r="D12" s="61">
        <f>'JLP(R)FP-Ril 4.razina '!B13</f>
        <v>1991</v>
      </c>
      <c r="E12" s="62">
        <f>'JLP(R)FP-Ril 4.razina '!C13</f>
        <v>1991</v>
      </c>
      <c r="F12" s="62">
        <f>'JLP(R)FP-Ril 4.razina '!D13</f>
        <v>1991</v>
      </c>
      <c r="G12" s="467" t="s">
        <v>137</v>
      </c>
      <c r="H12" s="468"/>
      <c r="I12" s="468"/>
      <c r="J12" s="468"/>
      <c r="K12" s="468"/>
      <c r="L12" s="190" t="s">
        <v>134</v>
      </c>
      <c r="M12" s="476" t="s">
        <v>135</v>
      </c>
      <c r="N12" s="476"/>
      <c r="O12" s="476"/>
      <c r="P12" s="476"/>
    </row>
    <row r="13" spans="1:17" ht="36" customHeight="1">
      <c r="A13" s="33" t="s">
        <v>251</v>
      </c>
      <c r="B13" s="61">
        <v>0</v>
      </c>
      <c r="C13" s="61">
        <v>1327.23</v>
      </c>
      <c r="D13" s="61">
        <f>'JLP(R)FP-Ril 4.razina '!B14</f>
        <v>1327</v>
      </c>
      <c r="E13" s="62">
        <f>'JLP(R)FP-Ril 4.razina '!C14</f>
        <v>1327</v>
      </c>
      <c r="F13" s="62">
        <f>'JLP(R)FP-Ril 4.razina '!D14</f>
        <v>1327</v>
      </c>
      <c r="G13" s="467" t="s">
        <v>43</v>
      </c>
      <c r="H13" s="468"/>
      <c r="I13" s="469"/>
      <c r="J13" s="469"/>
      <c r="K13" s="469"/>
      <c r="L13" s="56">
        <v>13</v>
      </c>
      <c r="M13" s="470" t="s">
        <v>44</v>
      </c>
      <c r="N13" s="470"/>
      <c r="O13" s="470"/>
      <c r="P13" s="470"/>
      <c r="Q13" s="470"/>
    </row>
    <row r="14" spans="1:17" ht="36" customHeight="1">
      <c r="A14" s="110" t="s">
        <v>153</v>
      </c>
      <c r="B14" s="160"/>
      <c r="C14" s="160">
        <v>19908.42</v>
      </c>
      <c r="D14" s="160">
        <f>'JLP(R)FP-Ril 4.razina '!B15</f>
        <v>39816</v>
      </c>
      <c r="E14" s="62">
        <v>0</v>
      </c>
      <c r="F14" s="62">
        <v>0</v>
      </c>
      <c r="G14" s="193"/>
      <c r="H14" s="193"/>
      <c r="I14" s="194"/>
      <c r="J14" s="194"/>
      <c r="K14" s="194"/>
      <c r="L14" s="56"/>
      <c r="M14" s="57"/>
      <c r="N14" s="57"/>
      <c r="O14" s="57"/>
      <c r="P14" s="57"/>
      <c r="Q14" s="57"/>
    </row>
    <row r="15" spans="1:14" ht="15.75">
      <c r="A15" s="34" t="s">
        <v>19</v>
      </c>
      <c r="B15" s="64">
        <f>B7+B10+B11+B12+B13+B14</f>
        <v>518696.86999999994</v>
      </c>
      <c r="C15" s="64">
        <f>SUM(C8:C14)</f>
        <v>676011.2799999999</v>
      </c>
      <c r="D15" s="64">
        <f>D7+D10+D11+D12+D13+D14</f>
        <v>805136</v>
      </c>
      <c r="E15" s="64">
        <f>E7+E10+E11+E12+E13</f>
        <v>838637</v>
      </c>
      <c r="F15" s="64">
        <f>F7+F10+F11+F12+F13</f>
        <v>853368</v>
      </c>
      <c r="G15" s="16"/>
      <c r="H15" s="16"/>
      <c r="I15" s="22"/>
      <c r="J15" s="22"/>
      <c r="K15" s="16"/>
      <c r="L15" s="16"/>
      <c r="M15" s="16"/>
      <c r="N15" s="16"/>
    </row>
    <row r="16" spans="13:14" ht="30.75" customHeight="1">
      <c r="M16" s="16"/>
      <c r="N16" s="16"/>
    </row>
    <row r="17" spans="13:14" ht="30.75" customHeight="1">
      <c r="M17" s="16"/>
      <c r="N17" s="16"/>
    </row>
    <row r="18" ht="30.75" customHeight="1">
      <c r="A18" s="125"/>
    </row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spans="13:14" ht="30.75" customHeight="1">
      <c r="M26" s="16"/>
      <c r="N26" s="16"/>
    </row>
    <row r="27" spans="1:14" ht="15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.75">
      <c r="A33" s="24"/>
      <c r="B33" s="21"/>
      <c r="C33" s="21"/>
      <c r="D33" s="21"/>
      <c r="E33" s="16"/>
      <c r="F33" s="5"/>
      <c r="G33" s="16"/>
      <c r="H33" s="16"/>
      <c r="I33" s="16"/>
      <c r="J33" s="16"/>
      <c r="K33" s="16"/>
      <c r="L33" s="16"/>
      <c r="M33" s="16"/>
      <c r="N33" s="16"/>
    </row>
    <row r="34" spans="1:16" ht="15.75">
      <c r="A34" s="25"/>
      <c r="B34" s="25"/>
      <c r="C34" s="25"/>
      <c r="D34" s="25"/>
      <c r="E34" s="25"/>
      <c r="F34" s="26"/>
      <c r="G34" s="25"/>
      <c r="H34" s="25"/>
      <c r="I34" s="25"/>
      <c r="J34" s="25"/>
      <c r="K34" s="25"/>
      <c r="L34" s="25"/>
      <c r="M34" s="25"/>
      <c r="N34" s="25"/>
      <c r="O34" s="9"/>
      <c r="P34" s="1"/>
    </row>
    <row r="35" spans="1:16" ht="8.25" customHeight="1">
      <c r="A35" s="2"/>
      <c r="B35" s="2"/>
      <c r="C35" s="2"/>
      <c r="D35" s="2"/>
      <c r="E35" s="2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7"/>
    </row>
    <row r="36" spans="1:17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35"/>
      <c r="Q36" s="10"/>
    </row>
    <row r="37" spans="1:33" s="8" customFormat="1" ht="21.75" customHeight="1" thickBot="1">
      <c r="A37" s="52" t="s">
        <v>20</v>
      </c>
      <c r="B37" s="46"/>
      <c r="C37" s="46"/>
      <c r="D37" s="46"/>
      <c r="E37" s="49"/>
      <c r="F37" s="46" t="s">
        <v>69</v>
      </c>
      <c r="G37" s="53"/>
      <c r="H37" s="53"/>
      <c r="I37" s="53"/>
      <c r="J37" s="53"/>
      <c r="K37" s="49"/>
      <c r="L37" s="49"/>
      <c r="M37" s="54"/>
      <c r="N37" s="54"/>
      <c r="O37" s="54"/>
      <c r="P37" s="42" t="s">
        <v>9</v>
      </c>
      <c r="Q37" s="11" t="s">
        <v>22</v>
      </c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</row>
    <row r="38" spans="1:33" ht="90" customHeight="1" thickBot="1">
      <c r="A38" s="251" t="s">
        <v>21</v>
      </c>
      <c r="B38" s="252" t="s">
        <v>0</v>
      </c>
      <c r="C38" s="31" t="s">
        <v>246</v>
      </c>
      <c r="D38" s="31" t="s">
        <v>247</v>
      </c>
      <c r="E38" s="250" t="s">
        <v>225</v>
      </c>
      <c r="F38" s="250" t="s">
        <v>209</v>
      </c>
      <c r="G38" s="250" t="s">
        <v>259</v>
      </c>
      <c r="H38" s="250" t="s">
        <v>258</v>
      </c>
      <c r="I38" s="250" t="s">
        <v>210</v>
      </c>
      <c r="J38" s="249" t="s">
        <v>207</v>
      </c>
      <c r="K38" s="250" t="s">
        <v>211</v>
      </c>
      <c r="L38" s="250" t="s">
        <v>212</v>
      </c>
      <c r="M38" s="250" t="s">
        <v>11</v>
      </c>
      <c r="N38" s="250" t="s">
        <v>29</v>
      </c>
      <c r="O38" s="253" t="s">
        <v>214</v>
      </c>
      <c r="P38" s="254" t="s">
        <v>223</v>
      </c>
      <c r="Q38" s="12">
        <f>SUM(Q42:Q42)</f>
        <v>0</v>
      </c>
      <c r="T38" s="397"/>
      <c r="U38" s="397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9"/>
      <c r="AG38" s="399"/>
    </row>
    <row r="39" spans="1:33" ht="21.75" customHeight="1" thickBot="1">
      <c r="A39" s="484" t="s">
        <v>131</v>
      </c>
      <c r="B39" s="485"/>
      <c r="C39" s="403"/>
      <c r="D39" s="403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3"/>
      <c r="P39" s="176"/>
      <c r="Q39" s="12"/>
      <c r="S39" s="1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</row>
    <row r="40" spans="1:17" ht="53.25" customHeight="1" thickBot="1">
      <c r="A40" s="170"/>
      <c r="B40" s="171" t="s">
        <v>132</v>
      </c>
      <c r="C40" s="171"/>
      <c r="D40" s="171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3"/>
      <c r="P40" s="177"/>
      <c r="Q40" s="178"/>
    </row>
    <row r="41" spans="1:33" ht="21" customHeight="1" thickBot="1">
      <c r="A41" s="165">
        <v>3</v>
      </c>
      <c r="B41" s="164"/>
      <c r="C41" s="268">
        <f aca="true" t="shared" si="0" ref="C41:P41">C42+C43+C44</f>
        <v>508562.00999999995</v>
      </c>
      <c r="D41" s="268">
        <f t="shared" si="0"/>
        <v>639220.52</v>
      </c>
      <c r="E41" s="268">
        <f t="shared" si="0"/>
        <v>763780</v>
      </c>
      <c r="F41" s="268">
        <f t="shared" si="0"/>
        <v>672905</v>
      </c>
      <c r="G41" s="268">
        <f t="shared" si="0"/>
        <v>50435</v>
      </c>
      <c r="H41" s="268">
        <f t="shared" si="0"/>
        <v>40</v>
      </c>
      <c r="I41" s="268">
        <f t="shared" si="0"/>
        <v>19165</v>
      </c>
      <c r="J41" s="268">
        <f t="shared" si="0"/>
        <v>19908</v>
      </c>
      <c r="K41" s="268">
        <f t="shared" si="0"/>
        <v>1327</v>
      </c>
      <c r="L41" s="268">
        <f t="shared" si="0"/>
        <v>0</v>
      </c>
      <c r="M41" s="268">
        <f t="shared" si="0"/>
        <v>0</v>
      </c>
      <c r="N41" s="268">
        <f t="shared" si="0"/>
        <v>0</v>
      </c>
      <c r="O41" s="268">
        <f t="shared" si="0"/>
        <v>817188</v>
      </c>
      <c r="P41" s="268">
        <f t="shared" si="0"/>
        <v>831787</v>
      </c>
      <c r="Q41" s="162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</row>
    <row r="42" spans="1:33" ht="14.25" customHeight="1" thickBot="1">
      <c r="A42" s="179">
        <v>31</v>
      </c>
      <c r="B42" s="161" t="s">
        <v>7</v>
      </c>
      <c r="C42" s="328">
        <f>'JLP(R)FP-Ril 3. razina'!C42</f>
        <v>410193.77</v>
      </c>
      <c r="D42" s="328">
        <f>'JLP(R)FP-Ril 3. razina'!D42</f>
        <v>493955.41</v>
      </c>
      <c r="E42" s="270">
        <f>'JLP(R)FP-Ril 3. razina'!E42</f>
        <v>583981</v>
      </c>
      <c r="F42" s="270">
        <f>'JLP(R)FP-Ril 3. razina'!F42</f>
        <v>583981</v>
      </c>
      <c r="G42" s="270">
        <f>'JLP(R)FP-Ril 3. razina'!G42</f>
        <v>0</v>
      </c>
      <c r="H42" s="270">
        <f>'JLP(R)FP-Ril 3. razina'!H42</f>
        <v>0</v>
      </c>
      <c r="I42" s="270">
        <f>'JLP(R)FP-Ril 3. razina'!I42</f>
        <v>0</v>
      </c>
      <c r="J42" s="270">
        <f>'JLP(R)FP-Ril 3. razina'!J42</f>
        <v>0</v>
      </c>
      <c r="K42" s="270">
        <f>'JLP(R)FP-Ril 3. razina'!K42</f>
        <v>0</v>
      </c>
      <c r="L42" s="270">
        <f>'JLP(R)FP-Ril 3. razina'!L42</f>
        <v>0</v>
      </c>
      <c r="M42" s="270">
        <f>'JLP(R)FP-Ril 3. razina'!M42</f>
        <v>0</v>
      </c>
      <c r="N42" s="270">
        <f>'JLP(R)FP-Ril 3. razina'!N42</f>
        <v>0</v>
      </c>
      <c r="O42" s="270">
        <f>'JLP(R)FP-Ril 3. razina'!O42</f>
        <v>637070</v>
      </c>
      <c r="P42" s="270">
        <f>'JLP(R)FP-Ril 3. razina'!P42</f>
        <v>650341</v>
      </c>
      <c r="Q42" s="1">
        <v>0</v>
      </c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</row>
    <row r="43" spans="1:33" ht="14.25" customHeight="1" thickBot="1">
      <c r="A43" s="183">
        <v>32</v>
      </c>
      <c r="B43" s="27" t="s">
        <v>24</v>
      </c>
      <c r="C43" s="330">
        <f>'JLP(R)FP-Ril 3. razina'!C46</f>
        <v>97372.94999999998</v>
      </c>
      <c r="D43" s="330">
        <f>'JLP(R)FP-Ril 3. razina'!D46</f>
        <v>142623.93</v>
      </c>
      <c r="E43" s="66">
        <f>'JLP(R)FP-Ril 3. razina'!E46</f>
        <v>176972</v>
      </c>
      <c r="F43" s="66">
        <f>'JLP(R)FP-Ril 3. razina'!F46</f>
        <v>88924</v>
      </c>
      <c r="G43" s="66">
        <f>'JLP(R)FP-Ril 3. razina'!G46</f>
        <v>48311</v>
      </c>
      <c r="H43" s="66">
        <f>'JLP(R)FP-Ril 3. razina'!H46</f>
        <v>0</v>
      </c>
      <c r="I43" s="66">
        <f>'JLP(R)FP-Ril 3. razina'!I46</f>
        <v>19165</v>
      </c>
      <c r="J43" s="66">
        <f>'JLP(R)FP-Ril 3. razina'!J46</f>
        <v>19245</v>
      </c>
      <c r="K43" s="66">
        <f>'JLP(R)FP-Ril 3. razina'!K46</f>
        <v>1327</v>
      </c>
      <c r="L43" s="66">
        <f>'JLP(R)FP-Ril 3. razina'!L46</f>
        <v>0</v>
      </c>
      <c r="M43" s="66">
        <f>'JLP(R)FP-Ril 3. razina'!M46</f>
        <v>0</v>
      </c>
      <c r="N43" s="66">
        <f>'JLP(R)FP-Ril 3. razina'!N46</f>
        <v>0</v>
      </c>
      <c r="O43" s="66">
        <f>'JLP(R)FP-Ril 3. razina'!O46</f>
        <v>177954</v>
      </c>
      <c r="P43" s="66">
        <f>'JLP(R)FP-Ril 3. razina'!P46</f>
        <v>179282</v>
      </c>
      <c r="Q43" s="162">
        <f>SUM(Q44:Q49)</f>
        <v>0</v>
      </c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</row>
    <row r="44" spans="1:33" ht="14.25" customHeight="1" thickBot="1">
      <c r="A44" s="183">
        <v>34</v>
      </c>
      <c r="B44" s="27" t="s">
        <v>5</v>
      </c>
      <c r="C44" s="267">
        <f>'JLP(R)FP-Ril 3. razina'!C52</f>
        <v>995.29</v>
      </c>
      <c r="D44" s="330">
        <f>'JLP(R)FP-Ril 3. razina'!D52</f>
        <v>2641.18</v>
      </c>
      <c r="E44" s="66">
        <f>'JLP(R)FP-Ril 3. razina'!E52</f>
        <v>2827</v>
      </c>
      <c r="F44" s="66">
        <f>'JLP(R)FP-Ril 3. razina'!F52</f>
        <v>0</v>
      </c>
      <c r="G44" s="66">
        <f>'JLP(R)FP-Ril 3. razina'!G52</f>
        <v>2124</v>
      </c>
      <c r="H44" s="66">
        <f>'JLP(R)FP-Ril 3. razina'!H52</f>
        <v>40</v>
      </c>
      <c r="I44" s="66">
        <f>'JLP(R)FP-Ril 3. razina'!I52</f>
        <v>0</v>
      </c>
      <c r="J44" s="66">
        <f>'JLP(R)FP-Ril 3. razina'!J52</f>
        <v>663</v>
      </c>
      <c r="K44" s="66">
        <f>'JLP(R)FP-Ril 3. razina'!K52</f>
        <v>0</v>
      </c>
      <c r="L44" s="66">
        <f>'JLP(R)FP-Ril 3. razina'!L52</f>
        <v>0</v>
      </c>
      <c r="M44" s="66">
        <f>'JLP(R)FP-Ril 3. razina'!M52</f>
        <v>0</v>
      </c>
      <c r="N44" s="66">
        <f>'JLP(R)FP-Ril 3. razina'!N52</f>
        <v>0</v>
      </c>
      <c r="O44" s="66">
        <f>'JLP(R)FP-Ril 3. razina'!O52</f>
        <v>2164</v>
      </c>
      <c r="P44" s="66">
        <f>'JLP(R)FP-Ril 3. razina'!P52</f>
        <v>2164</v>
      </c>
      <c r="Q44" s="1">
        <v>0</v>
      </c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</row>
    <row r="45" spans="1:33" ht="13.5" customHeight="1" thickBot="1">
      <c r="A45" s="486" t="s">
        <v>131</v>
      </c>
      <c r="B45" s="487"/>
      <c r="C45" s="265"/>
      <c r="D45" s="331"/>
      <c r="E45" s="282"/>
      <c r="F45" s="283"/>
      <c r="G45" s="282"/>
      <c r="H45" s="282"/>
      <c r="I45" s="282"/>
      <c r="J45" s="282"/>
      <c r="K45" s="282"/>
      <c r="L45" s="282"/>
      <c r="M45" s="282"/>
      <c r="N45" s="282"/>
      <c r="O45" s="284"/>
      <c r="P45" s="284"/>
      <c r="Q45" s="175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</row>
    <row r="46" spans="1:33" ht="48" customHeight="1" thickBot="1">
      <c r="A46" s="184"/>
      <c r="B46" s="189" t="s">
        <v>133</v>
      </c>
      <c r="C46" s="189"/>
      <c r="D46" s="189"/>
      <c r="E46" s="278"/>
      <c r="F46" s="279"/>
      <c r="G46" s="278"/>
      <c r="H46" s="278"/>
      <c r="I46" s="278"/>
      <c r="J46" s="278"/>
      <c r="K46" s="278"/>
      <c r="L46" s="278"/>
      <c r="M46" s="278"/>
      <c r="N46" s="278"/>
      <c r="O46" s="280"/>
      <c r="P46" s="280"/>
      <c r="Q46" s="162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</row>
    <row r="47" spans="1:33" ht="13.5" customHeight="1" thickBot="1">
      <c r="A47" s="166">
        <v>4</v>
      </c>
      <c r="B47" s="167"/>
      <c r="C47" s="266">
        <f>C48</f>
        <v>32683.29</v>
      </c>
      <c r="D47" s="266">
        <f>D48</f>
        <v>36790.76</v>
      </c>
      <c r="E47" s="285">
        <f>E48</f>
        <v>41356</v>
      </c>
      <c r="F47" s="285">
        <f aca="true" t="shared" si="1" ref="F47:P47">F48</f>
        <v>0</v>
      </c>
      <c r="G47" s="285">
        <f t="shared" si="1"/>
        <v>4247</v>
      </c>
      <c r="H47" s="285">
        <f t="shared" si="1"/>
        <v>0</v>
      </c>
      <c r="I47" s="285">
        <f t="shared" si="1"/>
        <v>15210</v>
      </c>
      <c r="J47" s="285">
        <f t="shared" si="1"/>
        <v>19908</v>
      </c>
      <c r="K47" s="285">
        <f t="shared" si="1"/>
        <v>0</v>
      </c>
      <c r="L47" s="285">
        <f t="shared" si="1"/>
        <v>1991</v>
      </c>
      <c r="M47" s="285">
        <f t="shared" si="1"/>
        <v>0</v>
      </c>
      <c r="N47" s="285">
        <f t="shared" si="1"/>
        <v>0</v>
      </c>
      <c r="O47" s="285">
        <f t="shared" si="1"/>
        <v>21449</v>
      </c>
      <c r="P47" s="285">
        <f t="shared" si="1"/>
        <v>21581</v>
      </c>
      <c r="Q47" s="162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</row>
    <row r="48" spans="1:33" ht="38.25" customHeight="1" thickBot="1">
      <c r="A48" s="179">
        <v>42</v>
      </c>
      <c r="B48" s="163" t="s">
        <v>26</v>
      </c>
      <c r="C48" s="332">
        <f>'JLP(R)FP-Ril 3. razina'!C57</f>
        <v>32683.29</v>
      </c>
      <c r="D48" s="332">
        <f>'JLP(R)FP-Ril 3. razina'!D57</f>
        <v>36790.76</v>
      </c>
      <c r="E48" s="270">
        <f>'JLP(R)FP-Ril 3. razina'!E57</f>
        <v>41356</v>
      </c>
      <c r="F48" s="270">
        <f>'JLP(R)FP-Ril 3. razina'!F57</f>
        <v>0</v>
      </c>
      <c r="G48" s="270">
        <f>'JLP(R)FP-Ril 3. razina'!G57</f>
        <v>4247</v>
      </c>
      <c r="H48" s="270">
        <f>'JLP(R)FP-Ril 3. razina'!H57</f>
        <v>0</v>
      </c>
      <c r="I48" s="270">
        <f>'JLP(R)FP-Ril 3. razina'!I57</f>
        <v>15210</v>
      </c>
      <c r="J48" s="270">
        <f>'JLP(R)FP-Ril 3. razina'!J57</f>
        <v>19908</v>
      </c>
      <c r="K48" s="270">
        <f>'JLP(R)FP-Ril 3. razina'!K57</f>
        <v>0</v>
      </c>
      <c r="L48" s="270">
        <f>'JLP(R)FP-Ril 3. razina'!L57</f>
        <v>1991</v>
      </c>
      <c r="M48" s="270">
        <f>'JLP(R)FP-Ril 3. razina'!M57</f>
        <v>0</v>
      </c>
      <c r="N48" s="270">
        <f>'JLP(R)FP-Ril 3. razina'!N57</f>
        <v>0</v>
      </c>
      <c r="O48" s="270">
        <f>'JLP(R)FP-Ril 3. razina'!O57</f>
        <v>21449</v>
      </c>
      <c r="P48" s="270">
        <f>'JLP(R)FP-Ril 3. razina'!P57</f>
        <v>21581</v>
      </c>
      <c r="Q48" s="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</row>
    <row r="49" spans="1:33" ht="14.25" customHeight="1" thickBot="1">
      <c r="A49" s="186"/>
      <c r="B49" s="187" t="s">
        <v>30</v>
      </c>
      <c r="C49" s="269">
        <f>C47+C41</f>
        <v>541245.2999999999</v>
      </c>
      <c r="D49" s="269">
        <f>D47+D41</f>
        <v>676011.28</v>
      </c>
      <c r="E49" s="286">
        <f>E48+E44+E43+E42</f>
        <v>805136</v>
      </c>
      <c r="F49" s="286">
        <f>F42+F43+F44+F48</f>
        <v>672905</v>
      </c>
      <c r="G49" s="286">
        <f>G48+G44+G43+G42</f>
        <v>54682</v>
      </c>
      <c r="H49" s="286">
        <f>H48+H44+H43+H42</f>
        <v>40</v>
      </c>
      <c r="I49" s="286">
        <f>I48+I44+I43+I42</f>
        <v>34375</v>
      </c>
      <c r="J49" s="287">
        <f>J48+J44+J43+J42</f>
        <v>39816</v>
      </c>
      <c r="K49" s="286">
        <f>K42+K43+K44+K48</f>
        <v>1327</v>
      </c>
      <c r="L49" s="286">
        <f>L42+L43+L44+L48</f>
        <v>1991</v>
      </c>
      <c r="M49" s="286">
        <f>M42+M43+M44+M48</f>
        <v>0</v>
      </c>
      <c r="N49" s="286">
        <f>N42+N43+N44+N48</f>
        <v>0</v>
      </c>
      <c r="O49" s="286">
        <f>O42+O43+O44+O48</f>
        <v>838637</v>
      </c>
      <c r="P49" s="286">
        <f>P48+P44+P43+P42</f>
        <v>853368</v>
      </c>
      <c r="Q49" s="188">
        <v>0</v>
      </c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</row>
    <row r="50" spans="1:16" ht="14.25" customHeight="1">
      <c r="A50" s="102"/>
      <c r="B50" s="103"/>
      <c r="C50" s="103"/>
      <c r="D50" s="103"/>
      <c r="E50" s="104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1:16" ht="15.75">
      <c r="A51" s="43" t="s">
        <v>12</v>
      </c>
      <c r="B51" s="44"/>
      <c r="C51" s="44"/>
      <c r="D51" s="44"/>
      <c r="E51" s="45"/>
      <c r="F51" s="46" t="s">
        <v>13</v>
      </c>
      <c r="G51" s="47"/>
      <c r="H51" s="47"/>
      <c r="I51" s="45"/>
      <c r="J51" s="45"/>
      <c r="K51" s="46"/>
      <c r="L51" s="46" t="s">
        <v>14</v>
      </c>
      <c r="M51" s="46"/>
      <c r="N51" s="83" t="s">
        <v>75</v>
      </c>
      <c r="O51" s="83"/>
      <c r="P51" s="83"/>
    </row>
    <row r="52" spans="1:16" ht="15.75">
      <c r="A52" s="50"/>
      <c r="B52" s="48"/>
      <c r="C52" s="48"/>
      <c r="D52" s="48"/>
      <c r="E52" s="49"/>
      <c r="F52" s="256" t="s">
        <v>262</v>
      </c>
      <c r="G52" s="49"/>
      <c r="H52" s="49"/>
      <c r="I52" s="49"/>
      <c r="J52" s="49"/>
      <c r="K52" s="49"/>
      <c r="L52" s="49"/>
      <c r="M52" s="480"/>
      <c r="N52" s="480"/>
      <c r="O52" s="480"/>
      <c r="P52" s="480"/>
    </row>
    <row r="53" spans="1:16" ht="15.75">
      <c r="A53" s="51" t="s">
        <v>31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81"/>
      <c r="N53" s="481"/>
      <c r="O53" s="481"/>
      <c r="P53" s="115"/>
    </row>
    <row r="54" spans="1:23" ht="15.75">
      <c r="A54" s="2"/>
      <c r="B54" s="3"/>
      <c r="C54" s="3"/>
      <c r="D54" s="3"/>
      <c r="E54" s="5"/>
      <c r="F54" s="4"/>
      <c r="G54" s="4"/>
      <c r="H54" s="4"/>
      <c r="I54" s="5"/>
      <c r="J54" s="5"/>
      <c r="K54" s="5"/>
      <c r="L54" s="5"/>
      <c r="M54" s="483" t="s">
        <v>76</v>
      </c>
      <c r="N54" s="483"/>
      <c r="O54" s="483"/>
      <c r="P54" s="5"/>
      <c r="V54" s="482"/>
      <c r="W54" s="482"/>
    </row>
  </sheetData>
  <sheetProtection/>
  <mergeCells count="23">
    <mergeCell ref="A1:F1"/>
    <mergeCell ref="O1:P1"/>
    <mergeCell ref="A2:N2"/>
    <mergeCell ref="G6:K6"/>
    <mergeCell ref="M6:Q6"/>
    <mergeCell ref="G7:K7"/>
    <mergeCell ref="M7:Q7"/>
    <mergeCell ref="A39:B39"/>
    <mergeCell ref="A45:B45"/>
    <mergeCell ref="M52:P52"/>
    <mergeCell ref="M8:P8"/>
    <mergeCell ref="M9:P9"/>
    <mergeCell ref="M10:P10"/>
    <mergeCell ref="G11:K11"/>
    <mergeCell ref="M11:Q11"/>
    <mergeCell ref="G12:K12"/>
    <mergeCell ref="M12:P12"/>
    <mergeCell ref="M53:O53"/>
    <mergeCell ref="M54:O54"/>
    <mergeCell ref="V54:W54"/>
    <mergeCell ref="G13:K13"/>
    <mergeCell ref="M13:Q13"/>
    <mergeCell ref="T37:AG37"/>
  </mergeCells>
  <printOptions/>
  <pageMargins left="0.7" right="0.7" top="0.75" bottom="0.75" header="0.3" footer="0.3"/>
  <pageSetup fitToHeight="0" fitToWidth="1" horizontalDpi="600" verticalDpi="600" orientation="landscape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5">
      <selection activeCell="A1" sqref="A1:J26"/>
    </sheetView>
  </sheetViews>
  <sheetFormatPr defaultColWidth="9.140625" defaultRowHeight="12.75"/>
  <cols>
    <col min="1" max="1" width="37.8515625" style="0" customWidth="1"/>
    <col min="2" max="2" width="12.7109375" style="0" customWidth="1"/>
    <col min="3" max="3" width="11.140625" style="0" customWidth="1"/>
    <col min="4" max="4" width="11.7109375" style="0" customWidth="1"/>
    <col min="5" max="6" width="11.8515625" style="0" customWidth="1"/>
    <col min="7" max="7" width="10.421875" style="0" customWidth="1"/>
    <col min="8" max="8" width="13.57421875" style="0" customWidth="1"/>
    <col min="9" max="9" width="19.7109375" style="0" customWidth="1"/>
    <col min="11" max="11" width="11.8515625" style="0" bestFit="1" customWidth="1"/>
    <col min="12" max="12" width="9.28125" style="0" bestFit="1" customWidth="1"/>
    <col min="13" max="14" width="11.8515625" style="0" bestFit="1" customWidth="1"/>
    <col min="15" max="15" width="12.8515625" style="0" bestFit="1" customWidth="1"/>
    <col min="16" max="16" width="10.8515625" style="0" bestFit="1" customWidth="1"/>
    <col min="17" max="18" width="9.28125" style="0" bestFit="1" customWidth="1"/>
  </cols>
  <sheetData>
    <row r="1" spans="1:9" ht="13.5" thickBot="1">
      <c r="A1" s="67" t="s">
        <v>45</v>
      </c>
      <c r="H1" s="68" t="s">
        <v>46</v>
      </c>
      <c r="I1" s="69"/>
    </row>
    <row r="2" spans="1:9" ht="21" thickBot="1">
      <c r="A2" s="197" t="s">
        <v>230</v>
      </c>
      <c r="B2" s="197"/>
      <c r="C2" s="197"/>
      <c r="D2" s="197"/>
      <c r="G2" s="197"/>
      <c r="H2" s="197"/>
      <c r="I2" s="197"/>
    </row>
    <row r="3" spans="1:18" ht="15.75" thickBot="1">
      <c r="A3" s="70" t="s">
        <v>47</v>
      </c>
      <c r="B3" s="198" t="s">
        <v>143</v>
      </c>
      <c r="C3" s="199"/>
      <c r="D3" s="199"/>
      <c r="E3" s="224"/>
      <c r="F3" s="226"/>
      <c r="G3" s="199"/>
      <c r="H3" s="199"/>
      <c r="I3" s="200"/>
      <c r="K3" s="411"/>
      <c r="L3" s="411"/>
      <c r="M3" s="411"/>
      <c r="N3" s="411"/>
      <c r="O3" s="411"/>
      <c r="P3" s="411"/>
      <c r="Q3" s="411"/>
      <c r="R3" s="411"/>
    </row>
    <row r="4" spans="1:18" ht="88.5" customHeight="1" thickBot="1">
      <c r="A4" s="71" t="s">
        <v>48</v>
      </c>
      <c r="B4" s="201" t="s">
        <v>260</v>
      </c>
      <c r="C4" s="204" t="s">
        <v>254</v>
      </c>
      <c r="D4" s="204" t="s">
        <v>255</v>
      </c>
      <c r="E4" s="218" t="s">
        <v>208</v>
      </c>
      <c r="F4" s="228" t="s">
        <v>256</v>
      </c>
      <c r="G4" s="204" t="s">
        <v>257</v>
      </c>
      <c r="H4" s="204" t="s">
        <v>11</v>
      </c>
      <c r="I4" s="206" t="s">
        <v>51</v>
      </c>
      <c r="K4" s="401"/>
      <c r="L4" s="401"/>
      <c r="M4" s="401"/>
      <c r="N4" s="394"/>
      <c r="O4" s="228"/>
      <c r="P4" s="401"/>
      <c r="Q4" s="401"/>
      <c r="R4" s="401"/>
    </row>
    <row r="5" spans="1:9" ht="111" customHeight="1" thickBot="1">
      <c r="A5" s="72" t="s">
        <v>52</v>
      </c>
      <c r="B5" s="202"/>
      <c r="C5" s="203"/>
      <c r="D5" s="203"/>
      <c r="E5" s="225"/>
      <c r="F5" s="231"/>
      <c r="G5" s="230"/>
      <c r="H5" s="205"/>
      <c r="I5" s="207"/>
    </row>
    <row r="6" spans="1:18" ht="33" customHeight="1">
      <c r="A6" s="233" t="s">
        <v>71</v>
      </c>
      <c r="B6" s="234"/>
      <c r="C6" s="234"/>
      <c r="D6" s="234"/>
      <c r="E6" s="204"/>
      <c r="F6" s="204"/>
      <c r="G6" s="234"/>
      <c r="H6" s="234"/>
      <c r="I6" s="235"/>
      <c r="K6" s="302"/>
      <c r="L6" s="302"/>
      <c r="M6" s="302"/>
      <c r="N6" s="302"/>
      <c r="O6" s="302"/>
      <c r="P6" s="302"/>
      <c r="Q6" s="302"/>
      <c r="R6" s="302"/>
    </row>
    <row r="7" spans="1:18" ht="29.25" customHeight="1">
      <c r="A7" s="73" t="s">
        <v>79</v>
      </c>
      <c r="B7" s="74"/>
      <c r="C7" s="74"/>
      <c r="D7" s="74"/>
      <c r="E7" s="229"/>
      <c r="F7" s="227"/>
      <c r="G7" s="74"/>
      <c r="H7" s="74"/>
      <c r="I7" s="75"/>
      <c r="K7" s="302"/>
      <c r="L7" s="302"/>
      <c r="M7" s="302"/>
      <c r="N7" s="302"/>
      <c r="O7" s="302"/>
      <c r="P7" s="302"/>
      <c r="Q7" s="302"/>
      <c r="R7" s="302"/>
    </row>
    <row r="8" spans="1:18" ht="29.25" customHeight="1">
      <c r="A8" s="73" t="s">
        <v>127</v>
      </c>
      <c r="B8" s="74"/>
      <c r="C8" s="74"/>
      <c r="D8" s="74"/>
      <c r="E8" s="219"/>
      <c r="F8" s="74">
        <f>'JLP(R)FP-Ril 4.razina '!B10</f>
        <v>672905</v>
      </c>
      <c r="G8" s="74"/>
      <c r="H8" s="74"/>
      <c r="I8" s="75"/>
      <c r="J8" s="209"/>
      <c r="K8" s="302"/>
      <c r="L8" s="302"/>
      <c r="M8" s="302"/>
      <c r="N8" s="302"/>
      <c r="O8" s="327"/>
      <c r="P8" s="302"/>
      <c r="Q8" s="302"/>
      <c r="R8" s="302"/>
    </row>
    <row r="9" spans="1:18" ht="29.25" customHeight="1">
      <c r="A9" s="73" t="s">
        <v>156</v>
      </c>
      <c r="B9" s="74"/>
      <c r="C9" s="74"/>
      <c r="D9" s="74"/>
      <c r="E9" s="74"/>
      <c r="F9" s="74">
        <f>'JLP(R)FP-Ril 4.razina '!B14</f>
        <v>1327</v>
      </c>
      <c r="G9" s="74"/>
      <c r="H9" s="74"/>
      <c r="I9" s="75"/>
      <c r="J9" s="232"/>
      <c r="K9" s="302"/>
      <c r="L9" s="302"/>
      <c r="M9" s="302"/>
      <c r="N9" s="302"/>
      <c r="O9" s="302"/>
      <c r="P9" s="302"/>
      <c r="Q9" s="302"/>
      <c r="R9" s="302"/>
    </row>
    <row r="10" spans="1:18" ht="29.25" customHeight="1">
      <c r="A10" s="236" t="s">
        <v>157</v>
      </c>
      <c r="B10" s="74"/>
      <c r="C10" s="74"/>
      <c r="D10" s="74"/>
      <c r="E10" s="74"/>
      <c r="F10" s="74"/>
      <c r="G10" s="74"/>
      <c r="H10" s="74"/>
      <c r="I10" s="75"/>
      <c r="J10" s="232"/>
      <c r="K10" s="302"/>
      <c r="L10" s="302"/>
      <c r="M10" s="302"/>
      <c r="N10" s="302"/>
      <c r="O10" s="302"/>
      <c r="P10" s="302"/>
      <c r="Q10" s="302"/>
      <c r="R10" s="302"/>
    </row>
    <row r="11" spans="1:18" ht="28.5" customHeight="1">
      <c r="A11" s="73" t="s">
        <v>62</v>
      </c>
      <c r="B11" s="74"/>
      <c r="C11" s="74">
        <f>'JLP(R)FP-Ril 4.razina '!B11</f>
        <v>40</v>
      </c>
      <c r="D11" s="74"/>
      <c r="E11" s="74"/>
      <c r="F11" s="74"/>
      <c r="G11" s="74"/>
      <c r="H11" s="74"/>
      <c r="I11" s="75"/>
      <c r="K11" s="302"/>
      <c r="L11" s="302"/>
      <c r="M11" s="302"/>
      <c r="N11" s="302"/>
      <c r="O11" s="302"/>
      <c r="P11" s="302"/>
      <c r="Q11" s="302"/>
      <c r="R11" s="302"/>
    </row>
    <row r="12" spans="1:18" ht="25.5" customHeight="1">
      <c r="A12" s="73" t="s">
        <v>53</v>
      </c>
      <c r="B12" s="74"/>
      <c r="C12" s="74"/>
      <c r="D12" s="74">
        <f>'JLP(R)FP-Ril 4.razina '!B12</f>
        <v>34375</v>
      </c>
      <c r="E12" s="74"/>
      <c r="F12" s="209"/>
      <c r="G12" s="74"/>
      <c r="H12" s="74"/>
      <c r="I12" s="75"/>
      <c r="K12" s="302"/>
      <c r="L12" s="302"/>
      <c r="M12" s="302"/>
      <c r="N12" s="302"/>
      <c r="O12" s="302"/>
      <c r="P12" s="302"/>
      <c r="Q12" s="302"/>
      <c r="R12" s="302"/>
    </row>
    <row r="13" spans="1:18" ht="18" customHeight="1">
      <c r="A13" s="73" t="s">
        <v>54</v>
      </c>
      <c r="B13" s="74"/>
      <c r="C13" s="74"/>
      <c r="D13" s="74"/>
      <c r="E13" s="74"/>
      <c r="F13" s="74"/>
      <c r="G13" s="74">
        <f>'JLP(R)FP-Ril 3. razina'!L61</f>
        <v>1991</v>
      </c>
      <c r="H13" s="74"/>
      <c r="I13" s="75"/>
      <c r="K13" s="302"/>
      <c r="L13" s="302"/>
      <c r="M13" s="302"/>
      <c r="N13" s="302"/>
      <c r="O13" s="302"/>
      <c r="P13" s="302"/>
      <c r="Q13" s="302"/>
      <c r="R13" s="302"/>
    </row>
    <row r="14" spans="1:18" ht="17.25" customHeight="1">
      <c r="A14" s="76" t="s">
        <v>55</v>
      </c>
      <c r="B14" s="74">
        <f>'JLP(R)FP-Ril 4.razina '!B9</f>
        <v>54682</v>
      </c>
      <c r="C14" s="77"/>
      <c r="D14" s="77"/>
      <c r="E14" s="77"/>
      <c r="F14" s="77"/>
      <c r="G14" s="77"/>
      <c r="H14" s="77"/>
      <c r="I14" s="78"/>
      <c r="K14" s="302"/>
      <c r="L14" s="302"/>
      <c r="M14" s="302"/>
      <c r="N14" s="302"/>
      <c r="O14" s="302"/>
      <c r="P14" s="302"/>
      <c r="Q14" s="302"/>
      <c r="R14" s="302"/>
    </row>
    <row r="15" spans="1:18" ht="21.75" customHeight="1">
      <c r="A15" s="237" t="s">
        <v>155</v>
      </c>
      <c r="B15" s="74"/>
      <c r="C15" s="74"/>
      <c r="D15" s="74"/>
      <c r="E15" s="74">
        <f>'JLP(R)FP-Ril 4.razina '!B15</f>
        <v>39816</v>
      </c>
      <c r="F15" s="74"/>
      <c r="G15" s="74"/>
      <c r="H15" s="74"/>
      <c r="I15" s="75"/>
      <c r="K15" s="302"/>
      <c r="L15" s="302"/>
      <c r="M15" s="302"/>
      <c r="N15" s="302"/>
      <c r="O15" s="302"/>
      <c r="P15" s="302"/>
      <c r="Q15" s="302"/>
      <c r="R15" s="302"/>
    </row>
    <row r="16" spans="1:18" ht="13.5" thickBot="1">
      <c r="A16" s="222" t="s">
        <v>56</v>
      </c>
      <c r="B16" s="221">
        <f aca="true" t="shared" si="0" ref="B16:I16">SUM(B6:B15)</f>
        <v>54682</v>
      </c>
      <c r="C16" s="221">
        <f t="shared" si="0"/>
        <v>40</v>
      </c>
      <c r="D16" s="221">
        <f t="shared" si="0"/>
        <v>34375</v>
      </c>
      <c r="E16" s="221">
        <f t="shared" si="0"/>
        <v>39816</v>
      </c>
      <c r="F16" s="221">
        <f t="shared" si="0"/>
        <v>674232</v>
      </c>
      <c r="G16" s="221">
        <f t="shared" si="0"/>
        <v>1991</v>
      </c>
      <c r="H16" s="221">
        <f t="shared" si="0"/>
        <v>0</v>
      </c>
      <c r="I16" s="238">
        <f t="shared" si="0"/>
        <v>0</v>
      </c>
      <c r="K16" s="302"/>
      <c r="L16" s="302"/>
      <c r="M16" s="302"/>
      <c r="N16" s="302"/>
      <c r="O16" s="302"/>
      <c r="P16" s="302"/>
      <c r="Q16" s="302"/>
      <c r="R16" s="302"/>
    </row>
    <row r="17" spans="1:18" ht="13.5" thickBot="1">
      <c r="A17" s="223" t="s">
        <v>229</v>
      </c>
      <c r="B17" s="488">
        <f>SUM(B16:I16)</f>
        <v>805136</v>
      </c>
      <c r="C17" s="489"/>
      <c r="D17" s="489"/>
      <c r="E17" s="489"/>
      <c r="F17" s="489"/>
      <c r="G17" s="489"/>
      <c r="H17" s="489"/>
      <c r="I17" s="490"/>
      <c r="K17" s="492"/>
      <c r="L17" s="492"/>
      <c r="M17" s="492"/>
      <c r="N17" s="492"/>
      <c r="O17" s="492"/>
      <c r="P17" s="492"/>
      <c r="Q17" s="492"/>
      <c r="R17" s="492"/>
    </row>
    <row r="18" spans="1:9" ht="28.5" customHeight="1">
      <c r="A18" s="79" t="s">
        <v>57</v>
      </c>
      <c r="B18" s="80"/>
      <c r="C18" s="80"/>
      <c r="D18" s="80"/>
      <c r="E18" s="220"/>
      <c r="F18" s="220"/>
      <c r="G18" s="80"/>
      <c r="H18" s="80"/>
      <c r="I18" s="80"/>
    </row>
    <row r="19" spans="1:9" ht="28.5" customHeight="1">
      <c r="A19" s="81" t="s">
        <v>228</v>
      </c>
      <c r="B19" s="80"/>
      <c r="C19" s="80"/>
      <c r="D19" s="80"/>
      <c r="E19" s="80"/>
      <c r="F19" s="80"/>
      <c r="G19" s="80"/>
      <c r="H19" s="80"/>
      <c r="I19" s="80"/>
    </row>
    <row r="20" spans="1:9" ht="37.5" customHeight="1">
      <c r="A20" s="491" t="s">
        <v>58</v>
      </c>
      <c r="B20" s="491"/>
      <c r="C20" s="491"/>
      <c r="D20" s="491"/>
      <c r="E20" s="491"/>
      <c r="F20" s="491"/>
      <c r="G20" s="491"/>
      <c r="H20" s="491"/>
      <c r="I20" s="491"/>
    </row>
    <row r="21" spans="1:9" ht="14.25">
      <c r="A21" s="108"/>
      <c r="B21" s="109"/>
      <c r="C21" s="109"/>
      <c r="D21" s="109"/>
      <c r="E21" s="109"/>
      <c r="F21" s="109"/>
      <c r="G21" s="109"/>
      <c r="H21" s="109"/>
      <c r="I21" s="109"/>
    </row>
    <row r="22" spans="1:11" ht="15">
      <c r="A22" s="43" t="s">
        <v>12</v>
      </c>
      <c r="B22" s="82"/>
      <c r="C22" s="83" t="s">
        <v>13</v>
      </c>
      <c r="D22" s="83"/>
      <c r="E22" s="46"/>
      <c r="F22" s="46"/>
      <c r="G22" s="46"/>
      <c r="H22" s="83" t="s">
        <v>75</v>
      </c>
      <c r="I22" s="83"/>
      <c r="J22" s="83"/>
      <c r="K22" s="83"/>
    </row>
    <row r="23" spans="1:11" ht="15">
      <c r="A23" s="84"/>
      <c r="B23" s="82"/>
      <c r="C23" s="255" t="s">
        <v>262</v>
      </c>
      <c r="D23" s="85"/>
      <c r="E23" s="45" t="s">
        <v>14</v>
      </c>
      <c r="F23" s="45"/>
      <c r="G23" s="45"/>
      <c r="H23" s="196"/>
      <c r="I23" s="196"/>
      <c r="J23" s="116"/>
      <c r="K23" s="116"/>
    </row>
    <row r="24" spans="1:11" ht="12.75">
      <c r="A24" s="86" t="s">
        <v>31</v>
      </c>
      <c r="B24" s="87"/>
      <c r="C24" s="87"/>
      <c r="D24" s="87"/>
      <c r="E24" s="87"/>
      <c r="F24" s="87"/>
      <c r="G24" s="87"/>
      <c r="H24" s="195"/>
      <c r="I24" s="195"/>
      <c r="J24" s="116"/>
      <c r="K24" s="115"/>
    </row>
    <row r="25" spans="1:9" ht="15">
      <c r="A25" s="82"/>
      <c r="B25" s="82"/>
      <c r="C25" s="82"/>
      <c r="D25" s="82"/>
      <c r="E25" s="82"/>
      <c r="F25" s="82"/>
      <c r="G25" s="82"/>
      <c r="H25" s="115" t="s">
        <v>77</v>
      </c>
      <c r="I25" s="115"/>
    </row>
  </sheetData>
  <sheetProtection/>
  <mergeCells count="4">
    <mergeCell ref="B17:I17"/>
    <mergeCell ref="A20:I20"/>
    <mergeCell ref="K3:R3"/>
    <mergeCell ref="K17:R17"/>
  </mergeCells>
  <printOptions/>
  <pageMargins left="0.7" right="0.7" top="0.75" bottom="0.75" header="0.3" footer="0.3"/>
  <pageSetup fitToHeight="1" fitToWidth="1" horizontalDpi="600" verticalDpi="600" orientation="landscape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zoomScalePageLayoutView="0" workbookViewId="0" topLeftCell="A5">
      <selection activeCell="A1" sqref="A1:O23"/>
    </sheetView>
  </sheetViews>
  <sheetFormatPr defaultColWidth="9.140625" defaultRowHeight="12.75"/>
  <cols>
    <col min="1" max="1" width="16.28125" style="0" customWidth="1"/>
    <col min="2" max="2" width="9.28125" style="0" bestFit="1" customWidth="1"/>
    <col min="4" max="4" width="9.28125" style="0" bestFit="1" customWidth="1"/>
    <col min="5" max="5" width="10.00390625" style="0" bestFit="1" customWidth="1"/>
    <col min="6" max="6" width="9.28125" style="0" bestFit="1" customWidth="1"/>
    <col min="7" max="8" width="10.8515625" style="0" customWidth="1"/>
    <col min="9" max="9" width="9.28125" style="0" bestFit="1" customWidth="1"/>
    <col min="11" max="11" width="9.28125" style="0" bestFit="1" customWidth="1"/>
    <col min="12" max="12" width="10.00390625" style="0" bestFit="1" customWidth="1"/>
    <col min="13" max="13" width="9.28125" style="0" bestFit="1" customWidth="1"/>
    <col min="14" max="14" width="11.57421875" style="0" customWidth="1"/>
    <col min="15" max="15" width="11.00390625" style="0" customWidth="1"/>
    <col min="18" max="18" width="12.8515625" style="0" bestFit="1" customWidth="1"/>
    <col min="19" max="19" width="9.28125" style="0" bestFit="1" customWidth="1"/>
    <col min="20" max="20" width="11.8515625" style="0" bestFit="1" customWidth="1"/>
    <col min="21" max="21" width="12.8515625" style="0" bestFit="1" customWidth="1"/>
    <col min="22" max="22" width="10.8515625" style="0" bestFit="1" customWidth="1"/>
    <col min="23" max="24" width="9.28125" style="0" bestFit="1" customWidth="1"/>
    <col min="25" max="25" width="12.8515625" style="0" bestFit="1" customWidth="1"/>
    <col min="26" max="26" width="9.28125" style="0" bestFit="1" customWidth="1"/>
    <col min="27" max="27" width="11.8515625" style="0" bestFit="1" customWidth="1"/>
    <col min="28" max="28" width="12.8515625" style="0" bestFit="1" customWidth="1"/>
    <col min="29" max="29" width="10.8515625" style="0" bestFit="1" customWidth="1"/>
    <col min="30" max="31" width="9.28125" style="0" bestFit="1" customWidth="1"/>
  </cols>
  <sheetData>
    <row r="1" spans="1:15" ht="13.5" thickBot="1">
      <c r="A1" s="94" t="s">
        <v>59</v>
      </c>
      <c r="B1" s="94"/>
      <c r="C1" s="94"/>
      <c r="D1" s="95"/>
      <c r="E1" s="88"/>
      <c r="M1" s="512" t="s">
        <v>60</v>
      </c>
      <c r="N1" s="513"/>
      <c r="O1" s="514"/>
    </row>
    <row r="2" spans="1:31" ht="21" thickBot="1">
      <c r="A2" s="515" t="s">
        <v>234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</row>
    <row r="3" spans="1:31" ht="13.5" thickBot="1">
      <c r="A3" s="96" t="s">
        <v>47</v>
      </c>
      <c r="B3" s="516" t="s">
        <v>218</v>
      </c>
      <c r="C3" s="517"/>
      <c r="D3" s="517"/>
      <c r="E3" s="517"/>
      <c r="F3" s="517"/>
      <c r="G3" s="517"/>
      <c r="H3" s="518"/>
      <c r="I3" s="519" t="s">
        <v>233</v>
      </c>
      <c r="J3" s="517"/>
      <c r="K3" s="517"/>
      <c r="L3" s="517"/>
      <c r="M3" s="517"/>
      <c r="N3" s="517"/>
      <c r="O3" s="518"/>
      <c r="R3" s="523"/>
      <c r="S3" s="522"/>
      <c r="T3" s="522"/>
      <c r="U3" s="522"/>
      <c r="V3" s="522"/>
      <c r="W3" s="522"/>
      <c r="X3" s="522"/>
      <c r="Y3" s="523"/>
      <c r="Z3" s="522"/>
      <c r="AA3" s="522"/>
      <c r="AB3" s="522"/>
      <c r="AC3" s="522"/>
      <c r="AD3" s="522"/>
      <c r="AE3" s="522"/>
    </row>
    <row r="4" spans="1:31" ht="22.5" customHeight="1">
      <c r="A4" s="97" t="s">
        <v>63</v>
      </c>
      <c r="B4" s="520" t="s">
        <v>10</v>
      </c>
      <c r="C4" s="493" t="s">
        <v>49</v>
      </c>
      <c r="D4" s="493" t="s">
        <v>8</v>
      </c>
      <c r="E4" s="493" t="s">
        <v>15</v>
      </c>
      <c r="F4" s="495" t="s">
        <v>50</v>
      </c>
      <c r="G4" s="493" t="s">
        <v>11</v>
      </c>
      <c r="H4" s="499" t="s">
        <v>51</v>
      </c>
      <c r="I4" s="497" t="s">
        <v>10</v>
      </c>
      <c r="J4" s="493" t="s">
        <v>49</v>
      </c>
      <c r="K4" s="493" t="s">
        <v>8</v>
      </c>
      <c r="L4" s="493" t="s">
        <v>15</v>
      </c>
      <c r="M4" s="495" t="s">
        <v>50</v>
      </c>
      <c r="N4" s="493" t="s">
        <v>11</v>
      </c>
      <c r="O4" s="499" t="s">
        <v>51</v>
      </c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</row>
    <row r="5" spans="1:31" ht="66.75" customHeight="1" thickBot="1">
      <c r="A5" s="98" t="s">
        <v>64</v>
      </c>
      <c r="B5" s="521"/>
      <c r="C5" s="494"/>
      <c r="D5" s="507"/>
      <c r="E5" s="494"/>
      <c r="F5" s="496"/>
      <c r="G5" s="494"/>
      <c r="H5" s="500"/>
      <c r="I5" s="498"/>
      <c r="J5" s="494"/>
      <c r="K5" s="507"/>
      <c r="L5" s="494"/>
      <c r="M5" s="496"/>
      <c r="N5" s="494"/>
      <c r="O5" s="501"/>
      <c r="R5" s="509"/>
      <c r="S5" s="509"/>
      <c r="T5" s="522"/>
      <c r="U5" s="509"/>
      <c r="V5" s="509"/>
      <c r="W5" s="509"/>
      <c r="X5" s="509"/>
      <c r="Y5" s="509"/>
      <c r="Z5" s="509"/>
      <c r="AA5" s="522"/>
      <c r="AB5" s="509"/>
      <c r="AC5" s="509"/>
      <c r="AD5" s="509"/>
      <c r="AE5" s="509"/>
    </row>
    <row r="6" spans="1:31" s="156" customFormat="1" ht="48.75" customHeight="1" thickBot="1">
      <c r="A6" s="111" t="s">
        <v>72</v>
      </c>
      <c r="B6" s="288"/>
      <c r="C6" s="289"/>
      <c r="D6" s="290"/>
      <c r="E6" s="289">
        <f>'JLP(R)FP-Ril 3. razina'!E13</f>
        <v>1327</v>
      </c>
      <c r="F6" s="289"/>
      <c r="G6" s="291"/>
      <c r="H6" s="292"/>
      <c r="I6" s="288"/>
      <c r="J6" s="289"/>
      <c r="K6" s="289"/>
      <c r="L6" s="289">
        <f>'JLP(R)FP-Ril 3. razina'!F13</f>
        <v>1327</v>
      </c>
      <c r="M6" s="289"/>
      <c r="N6" s="291"/>
      <c r="O6" s="293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</row>
    <row r="7" spans="1:31" s="156" customFormat="1" ht="48.75" customHeight="1" thickBot="1">
      <c r="A7" s="157" t="s">
        <v>126</v>
      </c>
      <c r="B7" s="289"/>
      <c r="C7" s="289"/>
      <c r="D7" s="289"/>
      <c r="E7" s="289">
        <f>'JLP(R)FP-Ril 3. razina'!E9</f>
        <v>739268</v>
      </c>
      <c r="F7" s="289"/>
      <c r="G7" s="291"/>
      <c r="H7" s="292"/>
      <c r="I7" s="288"/>
      <c r="J7" s="289"/>
      <c r="K7" s="289"/>
      <c r="L7" s="289">
        <f>'JLP(R)FP-Ril 3. razina'!F9</f>
        <v>752538</v>
      </c>
      <c r="M7" s="289"/>
      <c r="N7" s="291"/>
      <c r="O7" s="29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</row>
    <row r="8" spans="1:31" ht="41.25" customHeight="1" thickBot="1">
      <c r="A8" s="157" t="s">
        <v>65</v>
      </c>
      <c r="B8" s="294"/>
      <c r="C8" s="294">
        <f>'JLP(R)FP-Ril 4.razina '!C11</f>
        <v>40</v>
      </c>
      <c r="D8" s="294"/>
      <c r="E8" s="294"/>
      <c r="F8" s="294"/>
      <c r="G8" s="295"/>
      <c r="H8" s="296"/>
      <c r="I8" s="297"/>
      <c r="J8" s="294">
        <f>'JLP(R)FP-Ril 4.razina '!D11</f>
        <v>40</v>
      </c>
      <c r="K8" s="294"/>
      <c r="L8" s="294"/>
      <c r="M8" s="294"/>
      <c r="N8" s="295"/>
      <c r="O8" s="298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</row>
    <row r="9" spans="1:31" ht="46.5" customHeight="1">
      <c r="A9" s="99" t="s">
        <v>66</v>
      </c>
      <c r="B9" s="297"/>
      <c r="C9" s="294"/>
      <c r="D9" s="294">
        <f>'JLP(R)FP-Ril 4.razina '!C12</f>
        <v>34375</v>
      </c>
      <c r="E9" s="294"/>
      <c r="F9" s="294"/>
      <c r="G9" s="295"/>
      <c r="H9" s="296"/>
      <c r="I9" s="297"/>
      <c r="J9" s="294"/>
      <c r="K9" s="294">
        <f>'JLP(R)FP-Ril 4.razina '!D12</f>
        <v>34375</v>
      </c>
      <c r="L9" s="294"/>
      <c r="M9" s="294"/>
      <c r="N9" s="295"/>
      <c r="O9" s="299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</row>
    <row r="10" spans="1:31" ht="52.5" customHeight="1">
      <c r="A10" s="112" t="s">
        <v>73</v>
      </c>
      <c r="B10" s="297"/>
      <c r="C10" s="294"/>
      <c r="D10" s="294"/>
      <c r="E10" s="294"/>
      <c r="F10" s="294">
        <f>'JLP(R)FP-Ril 3. razina'!E12</f>
        <v>1991</v>
      </c>
      <c r="G10" s="295"/>
      <c r="H10" s="296"/>
      <c r="I10" s="297"/>
      <c r="J10" s="294"/>
      <c r="K10" s="294"/>
      <c r="L10" s="294"/>
      <c r="M10" s="294">
        <f>'JLP(R)FP-Ril 3. razina'!F12</f>
        <v>1991</v>
      </c>
      <c r="N10" s="295"/>
      <c r="O10" s="296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</row>
    <row r="11" spans="1:31" ht="38.25" customHeight="1">
      <c r="A11" s="100" t="s">
        <v>67</v>
      </c>
      <c r="B11" s="297">
        <f>'JLP(R)FP-Ril 3. razina'!E8</f>
        <v>61636</v>
      </c>
      <c r="C11" s="294"/>
      <c r="D11" s="294"/>
      <c r="E11" s="294"/>
      <c r="F11" s="294"/>
      <c r="G11" s="295"/>
      <c r="H11" s="296"/>
      <c r="I11" s="297">
        <f>'JLP(R)FP-Ril 3. razina'!F8</f>
        <v>63097</v>
      </c>
      <c r="J11" s="294"/>
      <c r="K11" s="294"/>
      <c r="L11" s="294"/>
      <c r="M11" s="294"/>
      <c r="N11" s="295"/>
      <c r="O11" s="296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</row>
    <row r="12" spans="1:31" ht="23.25" customHeight="1">
      <c r="A12" s="101" t="s">
        <v>56</v>
      </c>
      <c r="B12" s="387">
        <f aca="true" t="shared" si="0" ref="B12:N12">SUM(B6:B11)</f>
        <v>61636</v>
      </c>
      <c r="C12" s="388">
        <f t="shared" si="0"/>
        <v>40</v>
      </c>
      <c r="D12" s="388">
        <f t="shared" si="0"/>
        <v>34375</v>
      </c>
      <c r="E12" s="388">
        <f t="shared" si="0"/>
        <v>740595</v>
      </c>
      <c r="F12" s="388">
        <f t="shared" si="0"/>
        <v>1991</v>
      </c>
      <c r="G12" s="388">
        <f t="shared" si="0"/>
        <v>0</v>
      </c>
      <c r="H12" s="389">
        <f t="shared" si="0"/>
        <v>0</v>
      </c>
      <c r="I12" s="387">
        <f t="shared" si="0"/>
        <v>63097</v>
      </c>
      <c r="J12" s="388">
        <f t="shared" si="0"/>
        <v>40</v>
      </c>
      <c r="K12" s="388">
        <f t="shared" si="0"/>
        <v>34375</v>
      </c>
      <c r="L12" s="388">
        <f t="shared" si="0"/>
        <v>753865</v>
      </c>
      <c r="M12" s="388">
        <f t="shared" si="0"/>
        <v>1991</v>
      </c>
      <c r="N12" s="388">
        <f t="shared" si="0"/>
        <v>0</v>
      </c>
      <c r="O12" s="169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</row>
    <row r="13" spans="1:31" ht="52.5" customHeight="1" thickBot="1">
      <c r="A13" s="168" t="s">
        <v>232</v>
      </c>
      <c r="B13" s="502">
        <f>SUM(B12:H12)</f>
        <v>838637</v>
      </c>
      <c r="C13" s="502"/>
      <c r="D13" s="502"/>
      <c r="E13" s="502"/>
      <c r="F13" s="502"/>
      <c r="G13" s="502"/>
      <c r="H13" s="503"/>
      <c r="I13" s="502">
        <f>SUM(I12:O12)</f>
        <v>853368</v>
      </c>
      <c r="J13" s="502"/>
      <c r="K13" s="502"/>
      <c r="L13" s="502"/>
      <c r="M13" s="502"/>
      <c r="N13" s="502"/>
      <c r="O13" s="5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</row>
    <row r="14" spans="1:15" ht="12.7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12.75">
      <c r="A15" s="90" t="s">
        <v>57</v>
      </c>
      <c r="B15" s="91"/>
      <c r="C15" s="91"/>
      <c r="D15" s="91"/>
      <c r="E15" s="91"/>
      <c r="F15" s="91"/>
      <c r="G15" s="91"/>
      <c r="H15" s="91"/>
      <c r="I15" s="89"/>
      <c r="J15" s="89"/>
      <c r="K15" s="89"/>
      <c r="L15" s="89"/>
      <c r="M15" s="89"/>
      <c r="N15" s="89"/>
      <c r="O15" s="89"/>
    </row>
    <row r="16" spans="1:15" ht="12.75">
      <c r="A16" s="92" t="s">
        <v>231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ht="24.75" customHeight="1">
      <c r="A17" s="504" t="s">
        <v>61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</row>
    <row r="18" spans="1:15" ht="12.7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</row>
    <row r="19" spans="1:15" ht="12.75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ht="12.75">
      <c r="A20" s="43" t="s">
        <v>12</v>
      </c>
      <c r="B20" s="44"/>
      <c r="C20" s="45"/>
      <c r="E20" s="46" t="s">
        <v>13</v>
      </c>
      <c r="F20" s="45"/>
      <c r="G20" s="46"/>
      <c r="H20" s="46" t="s">
        <v>14</v>
      </c>
      <c r="I20" s="46"/>
      <c r="J20" s="45"/>
      <c r="K20" s="474" t="s">
        <v>78</v>
      </c>
      <c r="L20" s="474"/>
      <c r="M20" s="474"/>
      <c r="N20" s="45"/>
      <c r="O20" s="93"/>
    </row>
    <row r="21" spans="1:15" ht="12.75">
      <c r="A21" s="84"/>
      <c r="B21" s="44"/>
      <c r="C21" s="45"/>
      <c r="D21" s="506" t="s">
        <v>262</v>
      </c>
      <c r="E21" s="506"/>
      <c r="F21" s="506"/>
      <c r="G21" s="45"/>
      <c r="H21" s="45"/>
      <c r="I21" s="45"/>
      <c r="J21" s="45"/>
      <c r="K21" s="508"/>
      <c r="L21" s="508"/>
      <c r="M21" s="508"/>
      <c r="N21" s="45"/>
      <c r="O21" s="93"/>
    </row>
    <row r="22" spans="1:13" ht="12.75">
      <c r="A22" s="86" t="s">
        <v>31</v>
      </c>
      <c r="B22" s="87"/>
      <c r="C22" s="87"/>
      <c r="D22" s="87"/>
      <c r="E22" s="87"/>
      <c r="F22" s="87"/>
      <c r="G22" s="87"/>
      <c r="H22" s="87"/>
      <c r="I22" s="87"/>
      <c r="J22" s="87"/>
      <c r="K22" s="510"/>
      <c r="L22" s="510"/>
      <c r="M22" s="510"/>
    </row>
    <row r="23" spans="11:13" ht="12.75">
      <c r="K23" s="511" t="s">
        <v>77</v>
      </c>
      <c r="L23" s="511"/>
      <c r="M23" s="511"/>
    </row>
  </sheetData>
  <sheetProtection/>
  <mergeCells count="43">
    <mergeCell ref="R2:AE2"/>
    <mergeCell ref="Z4:Z5"/>
    <mergeCell ref="AA4:AA5"/>
    <mergeCell ref="AB4:AB5"/>
    <mergeCell ref="AC4:AC5"/>
    <mergeCell ref="AD4:AD5"/>
    <mergeCell ref="AE4:AE5"/>
    <mergeCell ref="R3:X3"/>
    <mergeCell ref="Y3:AE3"/>
    <mergeCell ref="R4:R5"/>
    <mergeCell ref="S4:S5"/>
    <mergeCell ref="T4:T5"/>
    <mergeCell ref="U4:U5"/>
    <mergeCell ref="V4:V5"/>
    <mergeCell ref="W4:W5"/>
    <mergeCell ref="X4:X5"/>
    <mergeCell ref="Y4:Y5"/>
    <mergeCell ref="K22:M22"/>
    <mergeCell ref="K23:M23"/>
    <mergeCell ref="M1:O1"/>
    <mergeCell ref="A2:O2"/>
    <mergeCell ref="B3:H3"/>
    <mergeCell ref="I3:O3"/>
    <mergeCell ref="B4:B5"/>
    <mergeCell ref="C4:C5"/>
    <mergeCell ref="D4:D5"/>
    <mergeCell ref="O4:O5"/>
    <mergeCell ref="B13:H13"/>
    <mergeCell ref="I13:O13"/>
    <mergeCell ref="A17:O17"/>
    <mergeCell ref="D21:F21"/>
    <mergeCell ref="K4:K5"/>
    <mergeCell ref="L4:L5"/>
    <mergeCell ref="M4:M5"/>
    <mergeCell ref="K20:M20"/>
    <mergeCell ref="K21:M21"/>
    <mergeCell ref="J4:J5"/>
    <mergeCell ref="E4:E5"/>
    <mergeCell ref="F4:F5"/>
    <mergeCell ref="G4:G5"/>
    <mergeCell ref="N4:N5"/>
    <mergeCell ref="I4:I5"/>
    <mergeCell ref="H4:H5"/>
  </mergeCells>
  <printOptions/>
  <pageMargins left="0.7" right="0.7" top="0.75" bottom="0.75" header="0.3" footer="0.3"/>
  <pageSetup fitToHeight="1" fitToWidth="1" horizontalDpi="600" verticalDpi="600" orientation="landscape" paperSize="9" scale="4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PageLayoutView="0" workbookViewId="0" topLeftCell="A10">
      <selection activeCell="A4" sqref="A4:K30"/>
    </sheetView>
  </sheetViews>
  <sheetFormatPr defaultColWidth="20.7109375" defaultRowHeight="25.5" customHeight="1"/>
  <cols>
    <col min="1" max="1" width="20.7109375" style="14" customWidth="1"/>
    <col min="2" max="2" width="22.57421875" style="15" customWidth="1"/>
    <col min="3" max="3" width="20.7109375" style="6" customWidth="1"/>
    <col min="4" max="4" width="20.7109375" style="8" customWidth="1"/>
    <col min="5" max="16384" width="20.7109375" style="6" customWidth="1"/>
  </cols>
  <sheetData>
    <row r="1" spans="1:12" ht="25.5" customHeight="1" thickBot="1">
      <c r="A1" s="458" t="s">
        <v>68</v>
      </c>
      <c r="B1" s="459"/>
      <c r="C1" s="459"/>
      <c r="D1" s="460"/>
      <c r="I1" s="461" t="s">
        <v>16</v>
      </c>
      <c r="J1" s="463"/>
      <c r="L1" s="7"/>
    </row>
    <row r="2" spans="1:12" ht="25.5" customHeight="1">
      <c r="A2" s="477" t="s">
        <v>216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7"/>
    </row>
    <row r="3" spans="1:11" ht="25.5" customHeight="1">
      <c r="A3" s="17" t="s">
        <v>17</v>
      </c>
      <c r="B3" s="5"/>
      <c r="C3" s="5"/>
      <c r="D3" s="4"/>
      <c r="E3" s="16"/>
      <c r="F3" s="16"/>
      <c r="G3" s="16"/>
      <c r="H3" s="16"/>
      <c r="I3" s="16"/>
      <c r="J3" s="16"/>
      <c r="K3" s="16"/>
    </row>
    <row r="4" spans="1:11" ht="25.5" customHeight="1">
      <c r="A4" s="18" t="s">
        <v>68</v>
      </c>
      <c r="B4" s="19"/>
      <c r="C4" s="19"/>
      <c r="D4" s="20"/>
      <c r="E4" s="16"/>
      <c r="F4" s="16"/>
      <c r="G4" s="16"/>
      <c r="H4" s="16"/>
      <c r="I4" s="16"/>
      <c r="J4" s="16"/>
      <c r="K4" s="16"/>
    </row>
    <row r="5" spans="10:11" ht="25.5" customHeight="1">
      <c r="J5" s="16"/>
      <c r="K5" s="16"/>
    </row>
    <row r="6" spans="1:21" s="8" customFormat="1" ht="25.5" customHeight="1" thickBot="1">
      <c r="A6" s="52" t="s">
        <v>20</v>
      </c>
      <c r="B6" s="46"/>
      <c r="C6" s="49"/>
      <c r="D6" s="46" t="s">
        <v>69</v>
      </c>
      <c r="E6" s="53"/>
      <c r="F6" s="53"/>
      <c r="G6" s="53"/>
      <c r="H6" s="49"/>
      <c r="I6" s="49"/>
      <c r="J6" s="54"/>
      <c r="K6" s="54" t="s">
        <v>9</v>
      </c>
      <c r="L6" s="124"/>
      <c r="M6" s="479"/>
      <c r="N6" s="479"/>
      <c r="O6" s="479"/>
      <c r="P6" s="479"/>
      <c r="Q6" s="479"/>
      <c r="R6" s="479"/>
      <c r="S6" s="479"/>
      <c r="T6" s="479"/>
      <c r="U6" s="479"/>
    </row>
    <row r="7" spans="1:21" ht="86.25" customHeight="1">
      <c r="A7" s="120" t="s">
        <v>21</v>
      </c>
      <c r="B7" s="121" t="s">
        <v>0</v>
      </c>
      <c r="C7" s="122" t="s">
        <v>213</v>
      </c>
      <c r="D7" s="122" t="s">
        <v>128</v>
      </c>
      <c r="E7" s="122" t="s">
        <v>32</v>
      </c>
      <c r="F7" s="122" t="s">
        <v>8</v>
      </c>
      <c r="G7" s="122" t="s">
        <v>49</v>
      </c>
      <c r="H7" s="122" t="s">
        <v>15</v>
      </c>
      <c r="I7" s="122" t="s">
        <v>1</v>
      </c>
      <c r="J7" s="122" t="s">
        <v>11</v>
      </c>
      <c r="K7" s="122" t="s">
        <v>29</v>
      </c>
      <c r="L7" s="12"/>
      <c r="M7" s="398"/>
      <c r="N7" s="398"/>
      <c r="O7" s="398"/>
      <c r="P7" s="398"/>
      <c r="Q7" s="398"/>
      <c r="R7" s="398"/>
      <c r="S7" s="398"/>
      <c r="T7" s="398"/>
      <c r="U7" s="398"/>
    </row>
    <row r="8" spans="1:21" ht="25.5" customHeight="1" thickBot="1">
      <c r="A8" s="27">
        <v>31</v>
      </c>
      <c r="B8" s="27" t="s">
        <v>7</v>
      </c>
      <c r="C8" s="66">
        <f aca="true" t="shared" si="0" ref="C8:C16">SUM(D8:K8)</f>
        <v>637070</v>
      </c>
      <c r="D8" s="66">
        <f>SUM(D9:D11)</f>
        <v>637070</v>
      </c>
      <c r="E8" s="66">
        <f>SUM(E9:E11)</f>
        <v>0</v>
      </c>
      <c r="F8" s="66">
        <f>SUM(F9:F11)</f>
        <v>0</v>
      </c>
      <c r="G8" s="66">
        <f>SUM(G9:G11)</f>
        <v>0</v>
      </c>
      <c r="H8" s="66">
        <v>0</v>
      </c>
      <c r="I8" s="66">
        <f>SUM(I9:I10)</f>
        <v>0</v>
      </c>
      <c r="J8" s="66">
        <f>SUM(J9:J10)</f>
        <v>0</v>
      </c>
      <c r="K8" s="66">
        <f>SUM(K9:K10)</f>
        <v>0</v>
      </c>
      <c r="M8" s="301"/>
      <c r="N8" s="301"/>
      <c r="O8" s="301"/>
      <c r="P8" s="301"/>
      <c r="Q8" s="301"/>
      <c r="R8" s="301"/>
      <c r="S8" s="301"/>
      <c r="T8" s="301"/>
      <c r="U8" s="301"/>
    </row>
    <row r="9" spans="1:21" ht="25.5" customHeight="1">
      <c r="A9" s="28">
        <v>311</v>
      </c>
      <c r="B9" s="28" t="s">
        <v>25</v>
      </c>
      <c r="C9" s="271">
        <f t="shared" si="0"/>
        <v>491075</v>
      </c>
      <c r="D9" s="344">
        <f>'JLP(R)FP-Ril 4.razina '!M37</f>
        <v>491075</v>
      </c>
      <c r="E9" s="271">
        <f>'JLP(R)FP-Ril 4.razina '!N36</f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M9" s="301"/>
      <c r="N9" s="301"/>
      <c r="O9" s="301"/>
      <c r="P9" s="301"/>
      <c r="Q9" s="301"/>
      <c r="R9" s="301"/>
      <c r="S9" s="301"/>
      <c r="T9" s="301"/>
      <c r="U9" s="301"/>
    </row>
    <row r="10" spans="1:21" ht="25.5" customHeight="1">
      <c r="A10" s="29">
        <v>312</v>
      </c>
      <c r="B10" s="29" t="s">
        <v>23</v>
      </c>
      <c r="C10" s="271">
        <f t="shared" si="0"/>
        <v>39817</v>
      </c>
      <c r="D10" s="353">
        <f>'JLP(R)FP-Ril 4.razina '!M38</f>
        <v>39817</v>
      </c>
      <c r="E10" s="275">
        <f>'JLP(R)FP-Ril 4.razina '!N38</f>
        <v>0</v>
      </c>
      <c r="F10" s="275">
        <v>0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M10" s="301"/>
      <c r="N10" s="301"/>
      <c r="O10" s="301"/>
      <c r="P10" s="301"/>
      <c r="Q10" s="301"/>
      <c r="R10" s="301"/>
      <c r="S10" s="301"/>
      <c r="T10" s="301"/>
      <c r="U10" s="301"/>
    </row>
    <row r="11" spans="1:21" ht="25.5" customHeight="1">
      <c r="A11" s="58">
        <v>313</v>
      </c>
      <c r="B11" s="58" t="s">
        <v>33</v>
      </c>
      <c r="C11" s="271">
        <f t="shared" si="0"/>
        <v>106178</v>
      </c>
      <c r="D11" s="135">
        <f>'JLP(R)FP-Ril 4.razina '!M40</f>
        <v>106178</v>
      </c>
      <c r="E11" s="135">
        <f>'JLP(R)FP-Ril 4.razina '!N40</f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M11" s="301"/>
      <c r="N11" s="301"/>
      <c r="O11" s="301"/>
      <c r="P11" s="301"/>
      <c r="Q11" s="301"/>
      <c r="R11" s="301"/>
      <c r="S11" s="301"/>
      <c r="T11" s="301"/>
      <c r="U11" s="301"/>
    </row>
    <row r="12" spans="1:21" ht="25.5" customHeight="1" thickBot="1">
      <c r="A12" s="27">
        <v>32</v>
      </c>
      <c r="B12" s="27" t="s">
        <v>24</v>
      </c>
      <c r="C12" s="66">
        <f t="shared" si="0"/>
        <v>177955</v>
      </c>
      <c r="D12" s="66">
        <f aca="true" t="shared" si="1" ref="D12:K12">SUM(D13:D17)</f>
        <v>102198</v>
      </c>
      <c r="E12" s="66">
        <f t="shared" si="1"/>
        <v>55265</v>
      </c>
      <c r="F12" s="66">
        <f t="shared" si="1"/>
        <v>19165</v>
      </c>
      <c r="G12" s="66">
        <f t="shared" si="1"/>
        <v>0</v>
      </c>
      <c r="H12" s="66">
        <f t="shared" si="1"/>
        <v>1327</v>
      </c>
      <c r="I12" s="66">
        <f t="shared" si="1"/>
        <v>0</v>
      </c>
      <c r="J12" s="66">
        <f t="shared" si="1"/>
        <v>0</v>
      </c>
      <c r="K12" s="66">
        <f t="shared" si="1"/>
        <v>0</v>
      </c>
      <c r="L12" s="12"/>
      <c r="M12" s="301"/>
      <c r="N12" s="301"/>
      <c r="O12" s="301"/>
      <c r="P12" s="301"/>
      <c r="Q12" s="301"/>
      <c r="R12" s="301"/>
      <c r="S12" s="301"/>
      <c r="T12" s="301"/>
      <c r="U12" s="301"/>
    </row>
    <row r="13" spans="1:21" ht="25.5" customHeight="1">
      <c r="A13" s="28">
        <v>321</v>
      </c>
      <c r="B13" s="38" t="s">
        <v>74</v>
      </c>
      <c r="C13" s="271">
        <f t="shared" si="0"/>
        <v>94233</v>
      </c>
      <c r="D13" s="274">
        <f>'JLP(R)FP-Ril 4.razina '!M46</f>
        <v>79634</v>
      </c>
      <c r="E13" s="271">
        <f>'JLP(R)FP-Ril 4.razina '!N44</f>
        <v>11945</v>
      </c>
      <c r="F13" s="271">
        <v>1327</v>
      </c>
      <c r="G13" s="271">
        <v>0</v>
      </c>
      <c r="H13" s="271">
        <v>1327</v>
      </c>
      <c r="I13" s="271">
        <v>0</v>
      </c>
      <c r="J13" s="271">
        <v>0</v>
      </c>
      <c r="K13" s="271">
        <v>0</v>
      </c>
      <c r="M13" s="301"/>
      <c r="N13" s="301"/>
      <c r="O13" s="301"/>
      <c r="P13" s="301"/>
      <c r="Q13" s="301"/>
      <c r="R13" s="301"/>
      <c r="S13" s="301"/>
      <c r="T13" s="301"/>
      <c r="U13" s="301"/>
    </row>
    <row r="14" spans="1:21" ht="25.5" customHeight="1">
      <c r="A14" s="29">
        <v>322</v>
      </c>
      <c r="B14" s="39" t="s">
        <v>3</v>
      </c>
      <c r="C14" s="271">
        <f t="shared" si="0"/>
        <v>23490</v>
      </c>
      <c r="D14" s="276"/>
      <c r="E14" s="353">
        <f>'JLP(R)FP-Ril 4.razina '!N49</f>
        <v>14332</v>
      </c>
      <c r="F14" s="366">
        <v>9158</v>
      </c>
      <c r="G14" s="275">
        <v>0</v>
      </c>
      <c r="H14" s="271">
        <v>0</v>
      </c>
      <c r="I14" s="271">
        <v>0</v>
      </c>
      <c r="J14" s="271">
        <v>0</v>
      </c>
      <c r="K14" s="271">
        <v>0</v>
      </c>
      <c r="M14" s="301"/>
      <c r="N14" s="301"/>
      <c r="O14" s="301"/>
      <c r="P14" s="301"/>
      <c r="Q14" s="301"/>
      <c r="R14" s="301"/>
      <c r="S14" s="301"/>
      <c r="T14" s="301"/>
      <c r="U14" s="301"/>
    </row>
    <row r="15" spans="1:21" ht="25.5" customHeight="1">
      <c r="A15" s="29">
        <v>323</v>
      </c>
      <c r="B15" s="29" t="s">
        <v>4</v>
      </c>
      <c r="C15" s="275">
        <f t="shared" si="0"/>
        <v>48684</v>
      </c>
      <c r="D15" s="354">
        <v>19909</v>
      </c>
      <c r="E15" s="275">
        <f>'JLP(R)FP-Ril 4.razina '!N56</f>
        <v>22484</v>
      </c>
      <c r="F15" s="275">
        <v>6291</v>
      </c>
      <c r="G15" s="135">
        <v>0</v>
      </c>
      <c r="H15" s="271">
        <v>0</v>
      </c>
      <c r="I15" s="271">
        <v>0</v>
      </c>
      <c r="J15" s="271">
        <v>0</v>
      </c>
      <c r="K15" s="271">
        <v>0</v>
      </c>
      <c r="M15" s="301"/>
      <c r="N15" s="301"/>
      <c r="O15" s="301"/>
      <c r="P15" s="301"/>
      <c r="Q15" s="301"/>
      <c r="R15" s="301"/>
      <c r="S15" s="301"/>
      <c r="T15" s="301"/>
      <c r="U15" s="301"/>
    </row>
    <row r="16" spans="1:21" ht="25.5" customHeight="1">
      <c r="A16" s="29">
        <v>324</v>
      </c>
      <c r="B16" s="29" t="s">
        <v>34</v>
      </c>
      <c r="C16" s="271">
        <f t="shared" si="0"/>
        <v>1991</v>
      </c>
      <c r="D16" s="276"/>
      <c r="E16" s="275">
        <f>'JLP(R)FP-Ril 4.razina '!N66</f>
        <v>1327</v>
      </c>
      <c r="F16" s="275">
        <v>664</v>
      </c>
      <c r="G16" s="271">
        <v>0</v>
      </c>
      <c r="H16" s="271">
        <v>0</v>
      </c>
      <c r="I16" s="271">
        <v>0</v>
      </c>
      <c r="J16" s="271">
        <v>0</v>
      </c>
      <c r="K16" s="271">
        <v>0</v>
      </c>
      <c r="M16" s="301"/>
      <c r="N16" s="301"/>
      <c r="O16" s="301"/>
      <c r="P16" s="301"/>
      <c r="Q16" s="301"/>
      <c r="R16" s="301"/>
      <c r="S16" s="301"/>
      <c r="T16" s="301"/>
      <c r="U16" s="301"/>
    </row>
    <row r="17" spans="1:21" ht="25.5" customHeight="1">
      <c r="A17" s="29">
        <v>329</v>
      </c>
      <c r="B17" s="39" t="s">
        <v>2</v>
      </c>
      <c r="C17" s="275">
        <f>SUM(D17:F17)</f>
        <v>9557</v>
      </c>
      <c r="D17" s="276">
        <v>2655</v>
      </c>
      <c r="E17" s="275">
        <f>'JLP(R)FP-Ril 4.razina '!N68</f>
        <v>5177</v>
      </c>
      <c r="F17" s="275">
        <v>1725</v>
      </c>
      <c r="G17" s="271">
        <v>0</v>
      </c>
      <c r="H17" s="271">
        <v>0</v>
      </c>
      <c r="I17" s="271">
        <v>0</v>
      </c>
      <c r="J17" s="271">
        <v>0</v>
      </c>
      <c r="K17" s="271">
        <v>0</v>
      </c>
      <c r="M17" s="301"/>
      <c r="N17" s="301"/>
      <c r="O17" s="301"/>
      <c r="P17" s="301"/>
      <c r="Q17" s="301"/>
      <c r="R17" s="301"/>
      <c r="S17" s="301"/>
      <c r="T17" s="301"/>
      <c r="U17" s="301"/>
    </row>
    <row r="18" spans="1:21" ht="25.5" customHeight="1" thickBot="1">
      <c r="A18" s="27">
        <v>34</v>
      </c>
      <c r="B18" s="27" t="s">
        <v>5</v>
      </c>
      <c r="C18" s="66">
        <f aca="true" t="shared" si="2" ref="C18:C23">SUM(D18:K18)</f>
        <v>2164</v>
      </c>
      <c r="D18" s="66">
        <f aca="true" t="shared" si="3" ref="D18:K18">D19</f>
        <v>0</v>
      </c>
      <c r="E18" s="66">
        <f t="shared" si="3"/>
        <v>2124</v>
      </c>
      <c r="F18" s="66">
        <f t="shared" si="3"/>
        <v>0</v>
      </c>
      <c r="G18" s="66">
        <f t="shared" si="3"/>
        <v>40</v>
      </c>
      <c r="H18" s="66">
        <f t="shared" si="3"/>
        <v>0</v>
      </c>
      <c r="I18" s="66">
        <f t="shared" si="3"/>
        <v>0</v>
      </c>
      <c r="J18" s="66">
        <f t="shared" si="3"/>
        <v>0</v>
      </c>
      <c r="K18" s="66">
        <f t="shared" si="3"/>
        <v>0</v>
      </c>
      <c r="M18" s="301"/>
      <c r="N18" s="301"/>
      <c r="O18" s="301"/>
      <c r="P18" s="301"/>
      <c r="Q18" s="301"/>
      <c r="R18" s="301"/>
      <c r="S18" s="301"/>
      <c r="T18" s="301"/>
      <c r="U18" s="301"/>
    </row>
    <row r="19" spans="1:21" ht="25.5" customHeight="1">
      <c r="A19" s="28">
        <v>343</v>
      </c>
      <c r="B19" s="28" t="s">
        <v>6</v>
      </c>
      <c r="C19" s="271">
        <f t="shared" si="2"/>
        <v>2164</v>
      </c>
      <c r="D19" s="274"/>
      <c r="E19" s="271">
        <f>'JLP(R)FP-Ril 4.razina '!N75</f>
        <v>2124</v>
      </c>
      <c r="F19" s="271"/>
      <c r="G19" s="271">
        <v>40</v>
      </c>
      <c r="H19" s="271">
        <v>0</v>
      </c>
      <c r="I19" s="271">
        <v>0</v>
      </c>
      <c r="J19" s="271">
        <v>0</v>
      </c>
      <c r="K19" s="271">
        <v>0</v>
      </c>
      <c r="L19" s="13"/>
      <c r="M19" s="301"/>
      <c r="N19" s="301"/>
      <c r="O19" s="301"/>
      <c r="P19" s="301"/>
      <c r="Q19" s="301"/>
      <c r="R19" s="301"/>
      <c r="S19" s="301"/>
      <c r="T19" s="301"/>
      <c r="U19" s="301"/>
    </row>
    <row r="20" spans="1:21" ht="42" customHeight="1" thickBot="1">
      <c r="A20" s="27">
        <v>42</v>
      </c>
      <c r="B20" s="41" t="s">
        <v>26</v>
      </c>
      <c r="C20" s="66">
        <f t="shared" si="2"/>
        <v>21448</v>
      </c>
      <c r="D20" s="66">
        <f aca="true" t="shared" si="4" ref="D20:K20">SUM(D21:D22)</f>
        <v>0</v>
      </c>
      <c r="E20" s="66">
        <f>SUM(E21:E23)</f>
        <v>4247</v>
      </c>
      <c r="F20" s="66">
        <f>SUM(F21:F23)</f>
        <v>15210</v>
      </c>
      <c r="G20" s="66">
        <f>SUM(G21:G23)</f>
        <v>0</v>
      </c>
      <c r="H20" s="66">
        <f t="shared" si="4"/>
        <v>0</v>
      </c>
      <c r="I20" s="66">
        <f t="shared" si="4"/>
        <v>1991</v>
      </c>
      <c r="J20" s="66">
        <f t="shared" si="4"/>
        <v>0</v>
      </c>
      <c r="K20" s="66">
        <f t="shared" si="4"/>
        <v>0</v>
      </c>
      <c r="M20" s="301"/>
      <c r="N20" s="301"/>
      <c r="O20" s="301"/>
      <c r="P20" s="301"/>
      <c r="Q20" s="301"/>
      <c r="R20" s="301"/>
      <c r="S20" s="301"/>
      <c r="T20" s="301"/>
      <c r="U20" s="301"/>
    </row>
    <row r="21" spans="1:21" ht="25.5" customHeight="1">
      <c r="A21" s="59">
        <v>422</v>
      </c>
      <c r="B21" s="60" t="s">
        <v>27</v>
      </c>
      <c r="C21" s="271">
        <f t="shared" si="2"/>
        <v>19457</v>
      </c>
      <c r="D21" s="281"/>
      <c r="E21" s="281">
        <f>'JLP(R)FP-Ril 4.razina '!N80</f>
        <v>2919</v>
      </c>
      <c r="F21" s="281">
        <v>14547</v>
      </c>
      <c r="G21" s="135">
        <v>0</v>
      </c>
      <c r="H21" s="281">
        <v>0</v>
      </c>
      <c r="I21" s="281">
        <v>1991</v>
      </c>
      <c r="J21" s="271">
        <v>0</v>
      </c>
      <c r="K21" s="271">
        <v>0</v>
      </c>
      <c r="M21" s="301"/>
      <c r="N21" s="301"/>
      <c r="O21" s="301"/>
      <c r="P21" s="301"/>
      <c r="Q21" s="301"/>
      <c r="R21" s="301"/>
      <c r="S21" s="301"/>
      <c r="T21" s="301"/>
      <c r="U21" s="301"/>
    </row>
    <row r="22" spans="1:21" ht="25.5" customHeight="1">
      <c r="A22" s="29">
        <v>424</v>
      </c>
      <c r="B22" s="40" t="s">
        <v>28</v>
      </c>
      <c r="C22" s="271">
        <f t="shared" si="2"/>
        <v>1062</v>
      </c>
      <c r="D22" s="275"/>
      <c r="E22" s="275">
        <f>'JLP(R)FP-Ril 4.razina '!N86</f>
        <v>664</v>
      </c>
      <c r="F22" s="275">
        <v>398</v>
      </c>
      <c r="G22" s="271">
        <v>0</v>
      </c>
      <c r="H22" s="271">
        <v>0</v>
      </c>
      <c r="I22" s="271">
        <v>0</v>
      </c>
      <c r="J22" s="271">
        <v>0</v>
      </c>
      <c r="K22" s="271">
        <v>0</v>
      </c>
      <c r="M22" s="301"/>
      <c r="N22" s="301"/>
      <c r="O22" s="301"/>
      <c r="P22" s="301"/>
      <c r="Q22" s="301"/>
      <c r="R22" s="301"/>
      <c r="S22" s="301"/>
      <c r="T22" s="301"/>
      <c r="U22" s="301"/>
    </row>
    <row r="23" spans="1:21" ht="25.5" customHeight="1">
      <c r="A23" s="29">
        <v>426</v>
      </c>
      <c r="B23" s="40" t="s">
        <v>35</v>
      </c>
      <c r="C23" s="271">
        <f t="shared" si="2"/>
        <v>929</v>
      </c>
      <c r="D23" s="275"/>
      <c r="E23" s="275">
        <f>'JLP(R)FP-Ril 4.razina '!N88</f>
        <v>664</v>
      </c>
      <c r="F23" s="275">
        <v>265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M23" s="301"/>
      <c r="N23" s="301"/>
      <c r="O23" s="301"/>
      <c r="P23" s="301"/>
      <c r="Q23" s="301"/>
      <c r="R23" s="301"/>
      <c r="S23" s="301"/>
      <c r="T23" s="301"/>
      <c r="U23" s="301"/>
    </row>
    <row r="24" spans="1:21" ht="25.5" customHeight="1">
      <c r="A24" s="117"/>
      <c r="B24" s="118" t="s">
        <v>30</v>
      </c>
      <c r="C24" s="119">
        <f>C20+C18+C12+C8</f>
        <v>838637</v>
      </c>
      <c r="D24" s="119">
        <f>D8+D12+D18+D20</f>
        <v>739268</v>
      </c>
      <c r="E24" s="119">
        <f>E20+E18+E12+E8</f>
        <v>61636</v>
      </c>
      <c r="F24" s="119">
        <f>F20+F18+F12+F8</f>
        <v>34375</v>
      </c>
      <c r="G24" s="119">
        <f>G20+G18+G12+G8</f>
        <v>40</v>
      </c>
      <c r="H24" s="119">
        <f>H8+H12+H18+H20</f>
        <v>1327</v>
      </c>
      <c r="I24" s="119">
        <f>I8+I12+I18+I20</f>
        <v>1991</v>
      </c>
      <c r="J24" s="119">
        <f>J8+J12+J18+J20</f>
        <v>0</v>
      </c>
      <c r="K24" s="119">
        <f>K8+K12+K18+K20</f>
        <v>0</v>
      </c>
      <c r="M24" s="301"/>
      <c r="N24" s="301"/>
      <c r="O24" s="301"/>
      <c r="P24" s="301"/>
      <c r="Q24" s="301"/>
      <c r="R24" s="301"/>
      <c r="S24" s="301"/>
      <c r="T24" s="301"/>
      <c r="U24" s="301"/>
    </row>
    <row r="25" spans="1:21" ht="25.5" customHeight="1">
      <c r="A25" s="102"/>
      <c r="B25" s="103"/>
      <c r="C25" s="104"/>
      <c r="D25" s="105"/>
      <c r="E25" s="105"/>
      <c r="F25" s="105"/>
      <c r="G25" s="105"/>
      <c r="H25" s="105"/>
      <c r="I25" s="105"/>
      <c r="J25" s="105"/>
      <c r="K25" s="105"/>
      <c r="M25" s="301"/>
      <c r="N25" s="301"/>
      <c r="O25" s="301"/>
      <c r="P25" s="301"/>
      <c r="Q25" s="301"/>
      <c r="R25" s="301"/>
      <c r="S25" s="301"/>
      <c r="T25" s="301"/>
      <c r="U25" s="301"/>
    </row>
    <row r="26" spans="1:12" ht="25.5" customHeight="1">
      <c r="A26" s="43" t="s">
        <v>12</v>
      </c>
      <c r="B26" s="44"/>
      <c r="C26" s="45"/>
      <c r="D26" s="46"/>
      <c r="E26" s="47"/>
      <c r="F26" s="45"/>
      <c r="G26" s="45"/>
      <c r="H26" s="46"/>
      <c r="I26" s="46"/>
      <c r="J26" s="46"/>
      <c r="K26" s="83"/>
      <c r="L26" s="1"/>
    </row>
    <row r="27" spans="1:12" ht="25.5" customHeight="1">
      <c r="A27" s="50"/>
      <c r="B27" s="48"/>
      <c r="C27" s="49"/>
      <c r="D27" s="47"/>
      <c r="E27" s="45"/>
      <c r="F27" s="45"/>
      <c r="G27" s="45"/>
      <c r="H27" s="45"/>
      <c r="I27" s="45"/>
      <c r="J27" s="480"/>
      <c r="K27" s="480"/>
      <c r="L27" s="1"/>
    </row>
    <row r="28" spans="1:12" ht="25.5" customHeight="1">
      <c r="A28" s="51" t="s">
        <v>31</v>
      </c>
      <c r="B28" s="49"/>
      <c r="C28" s="49"/>
      <c r="D28" s="45"/>
      <c r="E28" s="45"/>
      <c r="F28" s="45"/>
      <c r="G28" s="45"/>
      <c r="H28" s="45"/>
      <c r="I28" s="45"/>
      <c r="J28" s="508"/>
      <c r="K28" s="508"/>
      <c r="L28" s="1"/>
    </row>
    <row r="29" spans="1:17" ht="25.5" customHeight="1">
      <c r="A29" s="2"/>
      <c r="B29" s="3"/>
      <c r="C29" s="5"/>
      <c r="D29" s="4"/>
      <c r="E29" s="4"/>
      <c r="F29" s="5"/>
      <c r="G29" s="5"/>
      <c r="H29" s="5"/>
      <c r="I29" s="5"/>
      <c r="J29" s="483"/>
      <c r="K29" s="483"/>
      <c r="L29" s="1"/>
      <c r="P29" s="482"/>
      <c r="Q29" s="482"/>
    </row>
    <row r="30" spans="4:12" ht="25.5" customHeight="1">
      <c r="D30" s="123"/>
      <c r="E30" s="1"/>
      <c r="F30" s="1"/>
      <c r="G30" s="1"/>
      <c r="H30" s="1"/>
      <c r="I30" s="1"/>
      <c r="J30" s="1"/>
      <c r="K30" s="1"/>
      <c r="L30" s="1"/>
    </row>
  </sheetData>
  <sheetProtection/>
  <mergeCells count="8">
    <mergeCell ref="P29:Q29"/>
    <mergeCell ref="J27:K27"/>
    <mergeCell ref="J28:K28"/>
    <mergeCell ref="A1:D1"/>
    <mergeCell ref="A2:K2"/>
    <mergeCell ref="I1:J1"/>
    <mergeCell ref="J29:K29"/>
    <mergeCell ref="M6:U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8">
      <selection activeCell="A1" sqref="A1:K28"/>
    </sheetView>
  </sheetViews>
  <sheetFormatPr defaultColWidth="20.7109375" defaultRowHeight="19.5" customHeight="1"/>
  <cols>
    <col min="1" max="1" width="20.7109375" style="14" customWidth="1"/>
    <col min="2" max="2" width="23.8515625" style="15" customWidth="1"/>
    <col min="3" max="3" width="20.7109375" style="6" customWidth="1"/>
    <col min="4" max="4" width="20.7109375" style="8" customWidth="1"/>
    <col min="5" max="8" width="20.7109375" style="6" customWidth="1"/>
    <col min="9" max="9" width="15.421875" style="6" customWidth="1"/>
    <col min="10" max="10" width="13.421875" style="6" customWidth="1"/>
    <col min="11" max="11" width="13.28125" style="6" customWidth="1"/>
    <col min="12" max="16384" width="20.7109375" style="6" customWidth="1"/>
  </cols>
  <sheetData>
    <row r="1" spans="1:12" ht="19.5" customHeight="1" thickBot="1">
      <c r="A1" s="458" t="s">
        <v>68</v>
      </c>
      <c r="B1" s="459"/>
      <c r="C1" s="459"/>
      <c r="D1" s="460"/>
      <c r="I1" s="461" t="s">
        <v>16</v>
      </c>
      <c r="J1" s="463"/>
      <c r="L1" s="7"/>
    </row>
    <row r="2" spans="1:12" ht="19.5" customHeight="1">
      <c r="A2" s="477" t="s">
        <v>235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7"/>
    </row>
    <row r="3" spans="1:11" ht="19.5" customHeight="1">
      <c r="A3" s="17" t="s">
        <v>17</v>
      </c>
      <c r="B3" s="5"/>
      <c r="C3" s="5"/>
      <c r="D3" s="4"/>
      <c r="E3" s="16"/>
      <c r="F3" s="16"/>
      <c r="G3" s="16"/>
      <c r="H3" s="16"/>
      <c r="I3" s="16"/>
      <c r="J3" s="16"/>
      <c r="K3" s="16"/>
    </row>
    <row r="4" spans="1:11" ht="19.5" customHeight="1">
      <c r="A4" s="18" t="s">
        <v>68</v>
      </c>
      <c r="B4" s="19"/>
      <c r="C4" s="19"/>
      <c r="D4" s="20"/>
      <c r="E4" s="16"/>
      <c r="F4" s="16"/>
      <c r="G4" s="16"/>
      <c r="H4" s="16"/>
      <c r="I4" s="16"/>
      <c r="J4" s="16"/>
      <c r="K4" s="16"/>
    </row>
    <row r="5" spans="1:11" ht="19.5" customHeight="1">
      <c r="A5" s="21"/>
      <c r="B5" s="16"/>
      <c r="C5" s="16"/>
      <c r="D5" s="20"/>
      <c r="E5" s="16"/>
      <c r="F5" s="16"/>
      <c r="G5" s="16"/>
      <c r="H5" s="16"/>
      <c r="I5" s="16"/>
      <c r="J5" s="16"/>
      <c r="K5" s="16"/>
    </row>
    <row r="6" spans="1:21" s="8" customFormat="1" ht="19.5" customHeight="1" thickBot="1">
      <c r="A6" s="52" t="s">
        <v>20</v>
      </c>
      <c r="B6" s="46"/>
      <c r="C6" s="49"/>
      <c r="D6" s="46" t="s">
        <v>69</v>
      </c>
      <c r="E6" s="53"/>
      <c r="F6" s="53"/>
      <c r="G6" s="53"/>
      <c r="H6" s="49"/>
      <c r="I6" s="49"/>
      <c r="J6" s="54"/>
      <c r="K6" s="54"/>
      <c r="M6" s="479"/>
      <c r="N6" s="479"/>
      <c r="O6" s="479"/>
      <c r="P6" s="479"/>
      <c r="Q6" s="479"/>
      <c r="R6" s="479"/>
      <c r="S6" s="479"/>
      <c r="T6" s="479"/>
      <c r="U6" s="479"/>
    </row>
    <row r="7" spans="1:21" ht="86.25" customHeight="1">
      <c r="A7" s="120" t="s">
        <v>21</v>
      </c>
      <c r="B7" s="121" t="s">
        <v>0</v>
      </c>
      <c r="C7" s="122" t="s">
        <v>221</v>
      </c>
      <c r="D7" s="122" t="s">
        <v>36</v>
      </c>
      <c r="E7" s="122" t="s">
        <v>32</v>
      </c>
      <c r="F7" s="122" t="s">
        <v>8</v>
      </c>
      <c r="G7" s="122" t="s">
        <v>49</v>
      </c>
      <c r="H7" s="122" t="s">
        <v>15</v>
      </c>
      <c r="I7" s="122" t="s">
        <v>1</v>
      </c>
      <c r="J7" s="122" t="s">
        <v>11</v>
      </c>
      <c r="K7" s="122" t="s">
        <v>29</v>
      </c>
      <c r="M7" s="398"/>
      <c r="N7" s="398"/>
      <c r="O7" s="398"/>
      <c r="P7" s="398"/>
      <c r="Q7" s="398"/>
      <c r="R7" s="398"/>
      <c r="S7" s="398"/>
      <c r="T7" s="398"/>
      <c r="U7" s="398"/>
    </row>
    <row r="8" spans="1:21" ht="19.5" customHeight="1" thickBot="1">
      <c r="A8" s="27">
        <v>31</v>
      </c>
      <c r="B8" s="27" t="s">
        <v>7</v>
      </c>
      <c r="C8" s="66">
        <f aca="true" t="shared" si="0" ref="C8:C16">SUM(D8:K8)</f>
        <v>650342</v>
      </c>
      <c r="D8" s="66">
        <f>SUM(D9:D11)</f>
        <v>650342</v>
      </c>
      <c r="E8" s="66">
        <f>SUM(E9:E11)</f>
        <v>0</v>
      </c>
      <c r="F8" s="66">
        <f>SUM(F9:F11)</f>
        <v>0</v>
      </c>
      <c r="G8" s="66">
        <f>SUM(G9:G11)</f>
        <v>0</v>
      </c>
      <c r="H8" s="66">
        <v>0</v>
      </c>
      <c r="I8" s="66">
        <f>SUM(I9:I10)</f>
        <v>0</v>
      </c>
      <c r="J8" s="66">
        <f>SUM(J9:J10)</f>
        <v>0</v>
      </c>
      <c r="K8" s="66">
        <f>SUM(K9:K10)</f>
        <v>0</v>
      </c>
      <c r="M8" s="301"/>
      <c r="N8" s="301"/>
      <c r="O8" s="301"/>
      <c r="P8" s="301"/>
      <c r="Q8" s="301"/>
      <c r="R8" s="301"/>
      <c r="S8" s="301"/>
      <c r="T8" s="301"/>
      <c r="U8" s="301"/>
    </row>
    <row r="9" spans="1:21" ht="19.5" customHeight="1">
      <c r="A9" s="28">
        <v>311</v>
      </c>
      <c r="B9" s="28" t="s">
        <v>25</v>
      </c>
      <c r="C9" s="271">
        <f t="shared" si="0"/>
        <v>504347</v>
      </c>
      <c r="D9" s="271">
        <v>504347</v>
      </c>
      <c r="E9" s="271">
        <f>'JLP(R)FP-Ril 4.razina '!P36</f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M9" s="301"/>
      <c r="N9" s="301"/>
      <c r="O9" s="301"/>
      <c r="P9" s="301"/>
      <c r="Q9" s="301"/>
      <c r="R9" s="301"/>
      <c r="S9" s="301"/>
      <c r="T9" s="301"/>
      <c r="U9" s="301"/>
    </row>
    <row r="10" spans="1:21" ht="19.5" customHeight="1">
      <c r="A10" s="29">
        <v>312</v>
      </c>
      <c r="B10" s="29" t="s">
        <v>23</v>
      </c>
      <c r="C10" s="271">
        <f t="shared" si="0"/>
        <v>39817</v>
      </c>
      <c r="D10" s="275">
        <v>39817</v>
      </c>
      <c r="E10" s="275">
        <f>'JLP(R)FP-Ril 4.razina '!P38</f>
        <v>0</v>
      </c>
      <c r="F10" s="275">
        <v>0</v>
      </c>
      <c r="G10" s="275">
        <v>0</v>
      </c>
      <c r="H10" s="275">
        <v>0</v>
      </c>
      <c r="I10" s="275">
        <v>0</v>
      </c>
      <c r="J10" s="271">
        <v>0</v>
      </c>
      <c r="K10" s="271">
        <v>0</v>
      </c>
      <c r="M10" s="301"/>
      <c r="N10" s="301"/>
      <c r="O10" s="301"/>
      <c r="P10" s="301"/>
      <c r="Q10" s="301"/>
      <c r="R10" s="301"/>
      <c r="S10" s="301"/>
      <c r="T10" s="301"/>
      <c r="U10" s="301"/>
    </row>
    <row r="11" spans="1:21" ht="19.5" customHeight="1">
      <c r="A11" s="58">
        <v>313</v>
      </c>
      <c r="B11" s="58" t="s">
        <v>33</v>
      </c>
      <c r="C11" s="271">
        <f t="shared" si="0"/>
        <v>106178</v>
      </c>
      <c r="D11" s="135">
        <v>106178</v>
      </c>
      <c r="E11" s="135">
        <f>'JLP(R)FP-Ril 4.razina '!P40</f>
        <v>0</v>
      </c>
      <c r="F11" s="135">
        <v>0</v>
      </c>
      <c r="G11" s="135">
        <v>0</v>
      </c>
      <c r="H11" s="135">
        <v>0</v>
      </c>
      <c r="I11" s="135">
        <v>0</v>
      </c>
      <c r="J11" s="271">
        <v>0</v>
      </c>
      <c r="K11" s="271">
        <v>0</v>
      </c>
      <c r="M11" s="301"/>
      <c r="N11" s="301"/>
      <c r="O11" s="301"/>
      <c r="P11" s="301"/>
      <c r="Q11" s="301"/>
      <c r="R11" s="301"/>
      <c r="S11" s="301"/>
      <c r="T11" s="301"/>
      <c r="U11" s="301"/>
    </row>
    <row r="12" spans="1:21" ht="19.5" customHeight="1" thickBot="1">
      <c r="A12" s="27">
        <v>32</v>
      </c>
      <c r="B12" s="27" t="s">
        <v>24</v>
      </c>
      <c r="C12" s="66">
        <f t="shared" si="0"/>
        <v>179281</v>
      </c>
      <c r="D12" s="66">
        <f aca="true" t="shared" si="1" ref="D12:K12">SUM(D13:D17)</f>
        <v>102196</v>
      </c>
      <c r="E12" s="66">
        <f t="shared" si="1"/>
        <v>56593</v>
      </c>
      <c r="F12" s="66">
        <f t="shared" si="1"/>
        <v>19165</v>
      </c>
      <c r="G12" s="66">
        <f t="shared" si="1"/>
        <v>0</v>
      </c>
      <c r="H12" s="66">
        <f t="shared" si="1"/>
        <v>1327</v>
      </c>
      <c r="I12" s="66">
        <f t="shared" si="1"/>
        <v>0</v>
      </c>
      <c r="J12" s="66">
        <f t="shared" si="1"/>
        <v>0</v>
      </c>
      <c r="K12" s="66">
        <f t="shared" si="1"/>
        <v>0</v>
      </c>
      <c r="M12" s="301"/>
      <c r="N12" s="301"/>
      <c r="O12" s="301"/>
      <c r="P12" s="301"/>
      <c r="Q12" s="301"/>
      <c r="R12" s="301"/>
      <c r="S12" s="301"/>
      <c r="T12" s="301"/>
      <c r="U12" s="301"/>
    </row>
    <row r="13" spans="1:21" ht="29.25" customHeight="1">
      <c r="A13" s="28">
        <v>321</v>
      </c>
      <c r="B13" s="38" t="s">
        <v>74</v>
      </c>
      <c r="C13" s="271">
        <f t="shared" si="0"/>
        <v>94234</v>
      </c>
      <c r="D13" s="274">
        <v>79634</v>
      </c>
      <c r="E13" s="271">
        <v>11946</v>
      </c>
      <c r="F13" s="271">
        <v>1327</v>
      </c>
      <c r="G13" s="271">
        <v>0</v>
      </c>
      <c r="H13" s="271">
        <v>1327</v>
      </c>
      <c r="I13" s="271">
        <v>0</v>
      </c>
      <c r="J13" s="271">
        <v>0</v>
      </c>
      <c r="K13" s="271">
        <v>0</v>
      </c>
      <c r="M13" s="301"/>
      <c r="N13" s="301"/>
      <c r="O13" s="301"/>
      <c r="P13" s="301"/>
      <c r="Q13" s="301"/>
      <c r="R13" s="301"/>
      <c r="S13" s="301"/>
      <c r="T13" s="301"/>
      <c r="U13" s="301"/>
    </row>
    <row r="14" spans="1:21" ht="32.25" customHeight="1">
      <c r="A14" s="29">
        <v>322</v>
      </c>
      <c r="B14" s="39" t="s">
        <v>3</v>
      </c>
      <c r="C14" s="271">
        <f t="shared" si="0"/>
        <v>24819</v>
      </c>
      <c r="D14" s="276"/>
      <c r="E14" s="275">
        <v>15661</v>
      </c>
      <c r="F14" s="366">
        <v>9158</v>
      </c>
      <c r="G14" s="275">
        <v>0</v>
      </c>
      <c r="H14" s="275">
        <v>0</v>
      </c>
      <c r="I14" s="275">
        <v>0</v>
      </c>
      <c r="J14" s="271">
        <v>0</v>
      </c>
      <c r="K14" s="271">
        <v>0</v>
      </c>
      <c r="M14" s="301"/>
      <c r="N14" s="301"/>
      <c r="O14" s="301"/>
      <c r="P14" s="301"/>
      <c r="Q14" s="301"/>
      <c r="R14" s="301"/>
      <c r="S14" s="301"/>
      <c r="T14" s="301"/>
      <c r="U14" s="301"/>
    </row>
    <row r="15" spans="1:21" ht="19.5" customHeight="1">
      <c r="A15" s="29">
        <v>323</v>
      </c>
      <c r="B15" s="29" t="s">
        <v>4</v>
      </c>
      <c r="C15" s="275">
        <f t="shared" si="0"/>
        <v>48682</v>
      </c>
      <c r="D15" s="354">
        <v>19908</v>
      </c>
      <c r="E15" s="275">
        <v>22483</v>
      </c>
      <c r="F15" s="275">
        <v>6291</v>
      </c>
      <c r="G15" s="275">
        <v>0</v>
      </c>
      <c r="H15" s="275">
        <v>0</v>
      </c>
      <c r="I15" s="275">
        <v>0</v>
      </c>
      <c r="J15" s="271">
        <v>0</v>
      </c>
      <c r="K15" s="271">
        <v>0</v>
      </c>
      <c r="M15" s="301"/>
      <c r="N15" s="301"/>
      <c r="O15" s="301"/>
      <c r="P15" s="301"/>
      <c r="Q15" s="301"/>
      <c r="R15" s="301"/>
      <c r="S15" s="301"/>
      <c r="T15" s="301"/>
      <c r="U15" s="301"/>
    </row>
    <row r="16" spans="1:21" ht="19.5" customHeight="1">
      <c r="A16" s="29">
        <v>324</v>
      </c>
      <c r="B16" s="29" t="s">
        <v>34</v>
      </c>
      <c r="C16" s="271">
        <f t="shared" si="0"/>
        <v>1991</v>
      </c>
      <c r="D16" s="276"/>
      <c r="E16" s="275">
        <v>1327</v>
      </c>
      <c r="F16" s="275">
        <v>664</v>
      </c>
      <c r="G16" s="275">
        <v>0</v>
      </c>
      <c r="H16" s="275">
        <v>0</v>
      </c>
      <c r="I16" s="275">
        <v>0</v>
      </c>
      <c r="J16" s="271">
        <v>0</v>
      </c>
      <c r="K16" s="271">
        <v>0</v>
      </c>
      <c r="M16" s="301"/>
      <c r="N16" s="301"/>
      <c r="O16" s="301"/>
      <c r="P16" s="301"/>
      <c r="Q16" s="301"/>
      <c r="R16" s="301"/>
      <c r="S16" s="301"/>
      <c r="T16" s="301"/>
      <c r="U16" s="301"/>
    </row>
    <row r="17" spans="1:21" ht="28.5" customHeight="1">
      <c r="A17" s="29">
        <v>329</v>
      </c>
      <c r="B17" s="39" t="s">
        <v>2</v>
      </c>
      <c r="C17" s="275">
        <f>SUM(D17:F17)</f>
        <v>9555</v>
      </c>
      <c r="D17" s="276">
        <v>2654</v>
      </c>
      <c r="E17" s="275">
        <v>5176</v>
      </c>
      <c r="F17" s="275">
        <v>1725</v>
      </c>
      <c r="G17" s="275">
        <v>0</v>
      </c>
      <c r="H17" s="275">
        <v>0</v>
      </c>
      <c r="I17" s="275">
        <v>0</v>
      </c>
      <c r="J17" s="271">
        <v>0</v>
      </c>
      <c r="K17" s="271">
        <v>0</v>
      </c>
      <c r="M17" s="301"/>
      <c r="N17" s="301"/>
      <c r="O17" s="301"/>
      <c r="P17" s="301"/>
      <c r="Q17" s="301"/>
      <c r="R17" s="301"/>
      <c r="S17" s="301"/>
      <c r="T17" s="301"/>
      <c r="U17" s="301"/>
    </row>
    <row r="18" spans="1:21" ht="19.5" customHeight="1" thickBot="1">
      <c r="A18" s="27">
        <v>34</v>
      </c>
      <c r="B18" s="27" t="s">
        <v>5</v>
      </c>
      <c r="C18" s="66">
        <f aca="true" t="shared" si="2" ref="C18:C23">SUM(D18:K18)</f>
        <v>2164</v>
      </c>
      <c r="D18" s="66">
        <f aca="true" t="shared" si="3" ref="D18:K18">D19</f>
        <v>0</v>
      </c>
      <c r="E18" s="66">
        <f t="shared" si="3"/>
        <v>2124</v>
      </c>
      <c r="F18" s="66">
        <f t="shared" si="3"/>
        <v>0</v>
      </c>
      <c r="G18" s="66">
        <f t="shared" si="3"/>
        <v>40</v>
      </c>
      <c r="H18" s="66">
        <f t="shared" si="3"/>
        <v>0</v>
      </c>
      <c r="I18" s="66">
        <f t="shared" si="3"/>
        <v>0</v>
      </c>
      <c r="J18" s="66">
        <f t="shared" si="3"/>
        <v>0</v>
      </c>
      <c r="K18" s="66">
        <f t="shared" si="3"/>
        <v>0</v>
      </c>
      <c r="M18" s="301"/>
      <c r="N18" s="301"/>
      <c r="O18" s="301"/>
      <c r="P18" s="301"/>
      <c r="Q18" s="301"/>
      <c r="R18" s="301"/>
      <c r="S18" s="301"/>
      <c r="T18" s="301"/>
      <c r="U18" s="301"/>
    </row>
    <row r="19" spans="1:21" ht="19.5" customHeight="1">
      <c r="A19" s="28">
        <v>343</v>
      </c>
      <c r="B19" s="28" t="s">
        <v>6</v>
      </c>
      <c r="C19" s="271">
        <f t="shared" si="2"/>
        <v>2164</v>
      </c>
      <c r="D19" s="274"/>
      <c r="E19" s="271">
        <v>2124</v>
      </c>
      <c r="F19" s="271"/>
      <c r="G19" s="271">
        <v>40</v>
      </c>
      <c r="H19" s="271">
        <v>0</v>
      </c>
      <c r="I19" s="271">
        <v>0</v>
      </c>
      <c r="J19" s="271">
        <v>0</v>
      </c>
      <c r="K19" s="271">
        <v>0</v>
      </c>
      <c r="M19" s="301"/>
      <c r="N19" s="301"/>
      <c r="O19" s="301"/>
      <c r="P19" s="301"/>
      <c r="Q19" s="301"/>
      <c r="R19" s="301"/>
      <c r="S19" s="301"/>
      <c r="T19" s="301"/>
      <c r="U19" s="301"/>
    </row>
    <row r="20" spans="1:21" ht="38.25" customHeight="1" thickBot="1">
      <c r="A20" s="27">
        <v>42</v>
      </c>
      <c r="B20" s="41" t="s">
        <v>26</v>
      </c>
      <c r="C20" s="66">
        <f t="shared" si="2"/>
        <v>21581</v>
      </c>
      <c r="D20" s="66">
        <f aca="true" t="shared" si="4" ref="D20:K20">SUM(D21:D22)</f>
        <v>0</v>
      </c>
      <c r="E20" s="66">
        <f>SUM(E21:E23)</f>
        <v>4380</v>
      </c>
      <c r="F20" s="66">
        <f>SUM(F21:F23)</f>
        <v>15210</v>
      </c>
      <c r="G20" s="66">
        <f>SUM(G21:G23)</f>
        <v>0</v>
      </c>
      <c r="H20" s="66">
        <f t="shared" si="4"/>
        <v>0</v>
      </c>
      <c r="I20" s="66">
        <f t="shared" si="4"/>
        <v>1991</v>
      </c>
      <c r="J20" s="66">
        <f t="shared" si="4"/>
        <v>0</v>
      </c>
      <c r="K20" s="66">
        <f t="shared" si="4"/>
        <v>0</v>
      </c>
      <c r="M20" s="301"/>
      <c r="N20" s="301"/>
      <c r="O20" s="301"/>
      <c r="P20" s="301"/>
      <c r="Q20" s="301"/>
      <c r="R20" s="301"/>
      <c r="S20" s="301"/>
      <c r="T20" s="301"/>
      <c r="U20" s="301"/>
    </row>
    <row r="21" spans="1:21" ht="19.5" customHeight="1">
      <c r="A21" s="59">
        <v>422</v>
      </c>
      <c r="B21" s="60" t="s">
        <v>27</v>
      </c>
      <c r="C21" s="271">
        <f t="shared" si="2"/>
        <v>19590</v>
      </c>
      <c r="D21" s="281"/>
      <c r="E21" s="281">
        <v>3052</v>
      </c>
      <c r="F21" s="281">
        <v>14547</v>
      </c>
      <c r="G21" s="281">
        <v>0</v>
      </c>
      <c r="H21" s="281">
        <v>0</v>
      </c>
      <c r="I21" s="281">
        <v>1991</v>
      </c>
      <c r="J21" s="271">
        <v>0</v>
      </c>
      <c r="K21" s="271">
        <v>0</v>
      </c>
      <c r="M21" s="301"/>
      <c r="N21" s="301"/>
      <c r="O21" s="301"/>
      <c r="P21" s="301"/>
      <c r="Q21" s="301"/>
      <c r="R21" s="301"/>
      <c r="S21" s="301"/>
      <c r="T21" s="301"/>
      <c r="U21" s="301"/>
    </row>
    <row r="22" spans="1:21" ht="19.5" customHeight="1">
      <c r="A22" s="29">
        <v>424</v>
      </c>
      <c r="B22" s="40" t="s">
        <v>28</v>
      </c>
      <c r="C22" s="271">
        <f t="shared" si="2"/>
        <v>1062</v>
      </c>
      <c r="D22" s="275"/>
      <c r="E22" s="275">
        <v>664</v>
      </c>
      <c r="F22" s="275">
        <v>398</v>
      </c>
      <c r="G22" s="275">
        <v>0</v>
      </c>
      <c r="H22" s="275">
        <v>0</v>
      </c>
      <c r="I22" s="275">
        <v>0</v>
      </c>
      <c r="J22" s="271">
        <v>0</v>
      </c>
      <c r="K22" s="271">
        <v>0</v>
      </c>
      <c r="M22" s="301"/>
      <c r="N22" s="301"/>
      <c r="O22" s="301"/>
      <c r="P22" s="301"/>
      <c r="Q22" s="301"/>
      <c r="R22" s="301"/>
      <c r="S22" s="301"/>
      <c r="T22" s="301"/>
      <c r="U22" s="301"/>
    </row>
    <row r="23" spans="1:21" ht="19.5" customHeight="1">
      <c r="A23" s="29">
        <v>426</v>
      </c>
      <c r="B23" s="40" t="s">
        <v>35</v>
      </c>
      <c r="C23" s="271">
        <f t="shared" si="2"/>
        <v>929</v>
      </c>
      <c r="D23" s="275"/>
      <c r="E23" s="275">
        <v>664</v>
      </c>
      <c r="F23" s="275">
        <v>265</v>
      </c>
      <c r="G23" s="275">
        <v>0</v>
      </c>
      <c r="H23" s="275">
        <v>0</v>
      </c>
      <c r="I23" s="275">
        <v>0</v>
      </c>
      <c r="J23" s="271">
        <v>0</v>
      </c>
      <c r="K23" s="271">
        <v>0</v>
      </c>
      <c r="M23" s="301"/>
      <c r="N23" s="301"/>
      <c r="O23" s="301"/>
      <c r="P23" s="301"/>
      <c r="Q23" s="301"/>
      <c r="R23" s="301"/>
      <c r="S23" s="301"/>
      <c r="T23" s="301"/>
      <c r="U23" s="301"/>
    </row>
    <row r="24" spans="1:21" ht="19.5" customHeight="1">
      <c r="A24" s="117"/>
      <c r="B24" s="118" t="s">
        <v>30</v>
      </c>
      <c r="C24" s="119">
        <f>C20+C18+C12+C8</f>
        <v>853368</v>
      </c>
      <c r="D24" s="119">
        <f>D8+D12+D18+D20</f>
        <v>752538</v>
      </c>
      <c r="E24" s="119">
        <f>E20+E18+E12+E8</f>
        <v>63097</v>
      </c>
      <c r="F24" s="119">
        <f>F20+F18+F12+F8</f>
        <v>34375</v>
      </c>
      <c r="G24" s="119">
        <f>G20+G18+G12+G8</f>
        <v>40</v>
      </c>
      <c r="H24" s="119">
        <f>H8+H12+H18+H20</f>
        <v>1327</v>
      </c>
      <c r="I24" s="119">
        <f>I8+I12+I18+I20</f>
        <v>1991</v>
      </c>
      <c r="J24" s="119">
        <f>J8+J12+J18+J20</f>
        <v>0</v>
      </c>
      <c r="K24" s="119">
        <f>K8+K12+K18+K20</f>
        <v>0</v>
      </c>
      <c r="M24" s="301"/>
      <c r="N24" s="301"/>
      <c r="O24" s="301"/>
      <c r="P24" s="301"/>
      <c r="Q24" s="301"/>
      <c r="R24" s="301"/>
      <c r="S24" s="301"/>
      <c r="T24" s="301"/>
      <c r="U24" s="301"/>
    </row>
    <row r="25" spans="1:21" ht="19.5" customHeight="1">
      <c r="A25" s="102"/>
      <c r="B25" s="103"/>
      <c r="C25" s="104"/>
      <c r="D25" s="105"/>
      <c r="E25" s="105"/>
      <c r="F25" s="105"/>
      <c r="G25" s="105"/>
      <c r="H25" s="105"/>
      <c r="I25" s="105"/>
      <c r="J25" s="105"/>
      <c r="K25" s="105"/>
      <c r="M25" s="301"/>
      <c r="N25" s="301"/>
      <c r="O25" s="301"/>
      <c r="P25" s="301"/>
      <c r="Q25" s="301"/>
      <c r="R25" s="301"/>
      <c r="S25" s="301"/>
      <c r="T25" s="301"/>
      <c r="U25" s="301"/>
    </row>
    <row r="26" spans="1:12" ht="19.5" customHeight="1">
      <c r="A26" s="43" t="s">
        <v>12</v>
      </c>
      <c r="B26" s="44"/>
      <c r="C26" s="45"/>
      <c r="D26" s="46"/>
      <c r="E26" s="47"/>
      <c r="F26" s="45"/>
      <c r="G26" s="45"/>
      <c r="H26" s="46"/>
      <c r="I26" s="46"/>
      <c r="J26" s="46"/>
      <c r="K26" s="83"/>
      <c r="L26" s="1"/>
    </row>
    <row r="27" spans="1:12" ht="19.5" customHeight="1">
      <c r="A27" s="50"/>
      <c r="B27" s="48"/>
      <c r="C27" s="45"/>
      <c r="D27" s="47"/>
      <c r="E27" s="45"/>
      <c r="F27" s="45"/>
      <c r="G27" s="45"/>
      <c r="H27" s="45"/>
      <c r="I27" s="45"/>
      <c r="J27" s="480"/>
      <c r="K27" s="480"/>
      <c r="L27" s="1"/>
    </row>
    <row r="28" spans="1:12" ht="19.5" customHeight="1">
      <c r="A28" s="51" t="s">
        <v>31</v>
      </c>
      <c r="B28" s="49"/>
      <c r="C28" s="45"/>
      <c r="D28" s="45"/>
      <c r="E28" s="45"/>
      <c r="F28" s="45"/>
      <c r="G28" s="45"/>
      <c r="H28" s="45"/>
      <c r="I28" s="45"/>
      <c r="J28" s="508"/>
      <c r="K28" s="508"/>
      <c r="L28" s="1"/>
    </row>
    <row r="29" spans="1:17" ht="19.5" customHeight="1">
      <c r="A29" s="2"/>
      <c r="B29" s="3"/>
      <c r="C29" s="5"/>
      <c r="D29" s="4"/>
      <c r="E29" s="4"/>
      <c r="F29" s="5"/>
      <c r="G29" s="5"/>
      <c r="H29" s="5"/>
      <c r="I29" s="5"/>
      <c r="J29" s="483"/>
      <c r="K29" s="483"/>
      <c r="L29" s="1"/>
      <c r="P29" s="482"/>
      <c r="Q29" s="482"/>
    </row>
  </sheetData>
  <sheetProtection/>
  <mergeCells count="8">
    <mergeCell ref="J28:K28"/>
    <mergeCell ref="A1:D1"/>
    <mergeCell ref="A2:K2"/>
    <mergeCell ref="J29:K29"/>
    <mergeCell ref="P29:Q29"/>
    <mergeCell ref="I1:J1"/>
    <mergeCell ref="J27:K27"/>
    <mergeCell ref="M6:U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RADULOVIĆ</dc:creator>
  <cp:keywords/>
  <dc:description/>
  <cp:lastModifiedBy>Računovodstvo</cp:lastModifiedBy>
  <cp:lastPrinted>2022-12-13T11:38:04Z</cp:lastPrinted>
  <dcterms:created xsi:type="dcterms:W3CDTF">2007-11-26T13:30:35Z</dcterms:created>
  <dcterms:modified xsi:type="dcterms:W3CDTF">2022-12-13T11:38:23Z</dcterms:modified>
  <cp:category/>
  <cp:version/>
  <cp:contentType/>
  <cp:contentStatus/>
</cp:coreProperties>
</file>