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JLP(R)FP-Ril 4.razina " sheetId="1" r:id="rId1"/>
    <sheet name="JLP(R)FP-Ril" sheetId="2" r:id="rId2"/>
    <sheet name="JLP(R)S FP PiP 1 2021." sheetId="3" r:id="rId3"/>
    <sheet name="JLP(R)S FP-PiP2 2022.-2023." sheetId="4" r:id="rId4"/>
    <sheet name="2022. JLP(R)FP-Ril  razrada" sheetId="5" r:id="rId5"/>
    <sheet name="2023. JLP(R)FP-Ril  razrada " sheetId="6" r:id="rId6"/>
    <sheet name="OPĆI DIO PRORAČUNA" sheetId="7" r:id="rId7"/>
    <sheet name="PRIHODI I RASHODI PO IZVORI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<sst xmlns="http://schemas.openxmlformats.org/spreadsheetml/2006/main" count="551" uniqueCount="246">
  <si>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</si>
  <si>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</si>
  <si>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</si>
  <si>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</si>
  <si>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</si>
  <si>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</si>
  <si>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</si>
  <si>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</si>
  <si>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</si>
  <si>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u kunama</t>
  </si>
  <si>
    <t>Opći prihodi i primici</t>
  </si>
  <si>
    <t>Prihodi od nefinancijske imovine i nadoknade šteta s osnova osiguranja</t>
  </si>
  <si>
    <t>Izradio:</t>
  </si>
  <si>
    <t>Datum: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</si>
  <si>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</si>
  <si>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</si>
  <si>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</si>
  <si>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</si>
  <si>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</si>
  <si>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</si>
  <si>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</si>
  <si>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</si>
  <si>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 xml:space="preserve"> Procjena 2005.</t>
  </si>
  <si>
    <t xml:space="preserve"> Procjena 2006.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</si>
  <si>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</si>
  <si>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</si>
  <si>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</si>
  <si>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</si>
  <si>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</si>
  <si>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</si>
  <si>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</si>
  <si>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</si>
  <si>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 xml:space="preserve">(Ivana Vrhar) </t>
  </si>
  <si>
    <t>Lokalna uprava</t>
  </si>
  <si>
    <t>Doprinosi na plaće</t>
  </si>
  <si>
    <t>Nakn.tr.osob.izvan rad.odn.</t>
  </si>
  <si>
    <t>Ulaganja u računalne prog.</t>
  </si>
  <si>
    <t>Ministarstvo znanosti,obrazovanja i športa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</si>
  <si>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</si>
  <si>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</si>
  <si>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</si>
  <si>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</si>
  <si>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>0912</t>
  </si>
  <si>
    <t xml:space="preserve">Osnovno obrazovanje </t>
  </si>
  <si>
    <t xml:space="preserve">Brojčana oznaka lokacijske klasifikacije: </t>
  </si>
  <si>
    <t>Beli Manastir</t>
  </si>
  <si>
    <t>Umjetnička škola škola Beli Manastir</t>
  </si>
  <si>
    <t>Obrazac JLP(R)S FP-PiP 1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</si>
  <si>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</si>
  <si>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*2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</t>
    </r>
  </si>
  <si>
    <t>Vlastiti prihodi</t>
  </si>
  <si>
    <t xml:space="preserve">Donacije </t>
  </si>
  <si>
    <t>Namjenski primici od zaduživanja</t>
  </si>
  <si>
    <r>
      <t>Oznaka rač.iz                                      računskog plana</t>
    </r>
    <r>
      <rPr>
        <b/>
        <vertAlign val="superscript"/>
        <sz val="10"/>
        <rFont val="Arial"/>
        <family val="2"/>
      </rPr>
      <t>*1</t>
    </r>
  </si>
  <si>
    <t>Prihod po posebnim propisima 652</t>
  </si>
  <si>
    <t>Donacije od pravnih i fizičkih osoba 663</t>
  </si>
  <si>
    <t>Prihodi iz proračuna 671</t>
  </si>
  <si>
    <t>Ukupno (po izvorima)</t>
  </si>
  <si>
    <t xml:space="preserve">Napomena: </t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</si>
  <si>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</si>
  <si>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Umjetnička  škola Beli Manastir</t>
  </si>
  <si>
    <t>Obrazac JLP(R)S FP-PiP 2</t>
  </si>
  <si>
    <r>
      <t>-</t>
    </r>
    <r>
      <rPr>
        <vertAlign val="superscript"/>
        <sz val="7"/>
        <rFont val="Arial"/>
        <family val="2"/>
      </rPr>
      <t>*2</t>
    </r>
    <r>
      <rPr>
        <sz val="7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</si>
  <si>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Prihod od financijske imovine 641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</si>
  <si>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</si>
  <si>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</si>
  <si>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t>Prihod od imovine 64</t>
  </si>
  <si>
    <t>Prihod od administrativnih pristojbi i po posebnim propisima 65</t>
  </si>
  <si>
    <t>Prihodi iz prračuna 67</t>
  </si>
  <si>
    <t>UMJETNIČKA ŠKOLA BELI MANASTIR</t>
  </si>
  <si>
    <t>01 Umjetnička škola Beli Manastir</t>
  </si>
  <si>
    <t>Prihodi od financijske imovine</t>
  </si>
  <si>
    <t>Pomoći od ostalih subjekata unutar općeg proračuna 634</t>
  </si>
  <si>
    <t>Pomoći iz inozemstva (darovnice) i od subjekata unutar opće države 63</t>
  </si>
  <si>
    <t>Prihodi od prodaje proizvoda i roba te pružanja usluga i prihodi od donacija 66</t>
  </si>
  <si>
    <t>Naknade troškova zaposlenima</t>
  </si>
  <si>
    <t>Predsjednik školskog odbora:</t>
  </si>
  <si>
    <t xml:space="preserve">(Goran Jurić) </t>
  </si>
  <si>
    <t>(Goran Jurić)</t>
  </si>
  <si>
    <t>Predsjednik škoslog odbora:</t>
  </si>
  <si>
    <t>Pomoći proračunskim korisnicima iz proračuna koji im nije nadležan 636</t>
  </si>
  <si>
    <t>A100605</t>
  </si>
  <si>
    <t>Plaće za redovan rad</t>
  </si>
  <si>
    <t>Ostal rashodi za zaposlene</t>
  </si>
  <si>
    <t>Dop.za obv.zdrav.osig.</t>
  </si>
  <si>
    <t>Dop.za obv.zdr.os.u sl.nez.</t>
  </si>
  <si>
    <t>Službena putovanja</t>
  </si>
  <si>
    <t>Naknade za prijevoz</t>
  </si>
  <si>
    <t>Stručno usavršavanje</t>
  </si>
  <si>
    <t>Nakn. Za koriš. Osob. Aut. U sl. svrhe</t>
  </si>
  <si>
    <t>Uredski materijal</t>
  </si>
  <si>
    <t>Električna energija</t>
  </si>
  <si>
    <t>Mat.i dij.za tek.i inv.održ.</t>
  </si>
  <si>
    <t>Sitan inventar i auto gume</t>
  </si>
  <si>
    <t>Sl.rad.i zašt.odjeća i obuća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</si>
  <si>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</si>
  <si>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</si>
  <si>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</si>
  <si>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</si>
  <si>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</si>
  <si>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</si>
  <si>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</si>
  <si>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</si>
  <si>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</si>
  <si>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</si>
  <si>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</si>
  <si>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</si>
  <si>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Bank.usl.i usl.plat.prometa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</si>
  <si>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</si>
  <si>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</si>
  <si>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</si>
  <si>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</si>
  <si>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</si>
  <si>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Ostala oprema</t>
  </si>
  <si>
    <t>Knjige</t>
  </si>
  <si>
    <t>OPĆI DIO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</si>
  <si>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</si>
  <si>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</si>
  <si>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</si>
  <si>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</si>
  <si>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</si>
  <si>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</si>
  <si>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</si>
  <si>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</si>
  <si>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</si>
  <si>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</si>
  <si>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I MANJAK+NETO FINANCIRANJE</t>
  </si>
  <si>
    <t>MZO 63</t>
  </si>
  <si>
    <t>* MZO</t>
  </si>
  <si>
    <t xml:space="preserve">Ministarstvo znanosti i obrazovanja </t>
  </si>
  <si>
    <t>* Grad Beli Manastir</t>
  </si>
  <si>
    <t>Zakupnine i najamnine</t>
  </si>
  <si>
    <t>Program</t>
  </si>
  <si>
    <t>Aktivnost A100605 DJELATNOST UMJETNIČKE ŠKOLE  A101605</t>
  </si>
  <si>
    <t>Projekt K100606 NABAVKA OPREME ZA RAD  K101606</t>
  </si>
  <si>
    <t>082</t>
  </si>
  <si>
    <t>Službe kulture</t>
  </si>
  <si>
    <t xml:space="preserve">Brojčana oznaka funkcijske klasifikacije MZO: </t>
  </si>
  <si>
    <t xml:space="preserve">Brojčana oznaka funkcijske klasifikacije JLP(R)S: </t>
  </si>
  <si>
    <t>A101606</t>
  </si>
  <si>
    <t>K100606</t>
  </si>
  <si>
    <t>K101606</t>
  </si>
  <si>
    <t>Nabavka opreme za rad</t>
  </si>
  <si>
    <t>2021.</t>
  </si>
  <si>
    <t>UKUPAN DONOS VIŠKA/MANJKA IZ PRETHODNE(IH) GODINA</t>
  </si>
  <si>
    <t>Procjena 2022.</t>
  </si>
  <si>
    <t xml:space="preserve"> Procjena 2022.</t>
  </si>
  <si>
    <t>Lokalna uprava procjena 2022.</t>
  </si>
  <si>
    <t>2022.</t>
  </si>
  <si>
    <t>Financijski plan - Procjena 2022.</t>
  </si>
  <si>
    <t>Projekcija plana za 2022.</t>
  </si>
  <si>
    <t xml:space="preserve"> FINANCIJSKI PLAN UMJETNIČKE ŠKOLE BELI MANASTIR ZA 2021. I PROJEKCIJA PLANA ZA 2022. I 2023. GODINU</t>
  </si>
  <si>
    <t>Plan za 2021.</t>
  </si>
  <si>
    <t>Projekcija plana za 2023.</t>
  </si>
  <si>
    <t>Prijedlog plana za 2021.</t>
  </si>
  <si>
    <t>Projekcija plana za 2022</t>
  </si>
  <si>
    <t>PLAN   2021.</t>
  </si>
  <si>
    <t xml:space="preserve"> Procjena 2023.</t>
  </si>
  <si>
    <t>Lokalna uprava procjena 2023.</t>
  </si>
  <si>
    <t>PLAN  2021.</t>
  </si>
  <si>
    <t>Procjena 2023.</t>
  </si>
  <si>
    <t>Plan 2021.</t>
  </si>
  <si>
    <t>Financijski plan za  2021.</t>
  </si>
  <si>
    <t xml:space="preserve">Financijski plan - Plan rashoda i izdataka 2021. i procijene 2022. i 2023. </t>
  </si>
  <si>
    <t xml:space="preserve"> FINANCIJSKI PLAN - Plan prihoda i primitaka za 2021.</t>
  </si>
  <si>
    <t>Ukupno prihodi i primici za 2021.</t>
  </si>
  <si>
    <r>
      <t>-</t>
    </r>
    <r>
      <rPr>
        <vertAlign val="superscript"/>
        <sz val="11"/>
        <rFont val="Arial"/>
        <family val="2"/>
      </rPr>
      <t>*1</t>
    </r>
    <r>
      <rPr>
        <sz val="11"/>
        <rFont val="Arial"/>
        <family val="2"/>
      </rPr>
      <t xml:space="preserve">  Prihodi i primici planiraju se za 2021. godinu na razini podskupine računa (treća razina računskog plana). </t>
    </r>
  </si>
  <si>
    <r>
      <t>-</t>
    </r>
    <r>
      <rPr>
        <vertAlign val="superscript"/>
        <sz val="7"/>
        <rFont val="Arial"/>
        <family val="2"/>
      </rPr>
      <t>*1</t>
    </r>
    <r>
      <rPr>
        <sz val="7"/>
        <rFont val="Arial"/>
        <family val="2"/>
      </rPr>
      <t xml:space="preserve">  Prihodi i primici planiraju se za 2022. godinu i 2023. godinu na razini skupine (druga razina računskog plana).</t>
    </r>
  </si>
  <si>
    <t xml:space="preserve"> FINANCIJSKI PLAN - Procjena prihoda i primitaka za 2022. i  2023.</t>
  </si>
  <si>
    <t>2023.</t>
  </si>
  <si>
    <t>Ukupno prihodi i primici za 2022. i 2023.</t>
  </si>
  <si>
    <t>Financijski plan - Procjena 2023.</t>
  </si>
  <si>
    <t>Račun prihoda/   primitaka</t>
  </si>
  <si>
    <t>Prijedlog plana za 2022.</t>
  </si>
  <si>
    <t>Prijedlog plana za 2023.</t>
  </si>
  <si>
    <t>Prihodi iz nadležnog proračuna i od HZZO-a temeljem ugovornih obveza</t>
  </si>
  <si>
    <t>PRIHODI I PRIMICI</t>
  </si>
  <si>
    <t>Prihodi iz nadležog proračuna za financiranje rashoda poslovanja</t>
  </si>
  <si>
    <t>Prihodi iz nadležnog proračuna za financiranje rashoda z anabavu nefinancijske imovine</t>
  </si>
  <si>
    <t>UKUPNO izvor financiranja Opći prihodi i primici</t>
  </si>
  <si>
    <t>Izvor financiranja 1 Opći prihodi i primici</t>
  </si>
  <si>
    <t>DIO VIŠKA/MANJKA I PRETHODNE(IH) GODINA KOJI ĆE SE POKRITI/RASPOREDITI U RAZDOBLJU 2021.</t>
  </si>
  <si>
    <t>Preneseni višak prihoda  podskupina 922</t>
  </si>
  <si>
    <t>Višak prihoda poslovanja</t>
  </si>
  <si>
    <t>preneseni višak prihoda podskupina 922</t>
  </si>
  <si>
    <t>* AZZO</t>
  </si>
  <si>
    <t>Pomoći temeljem prijenosa EU sredstava 638</t>
  </si>
  <si>
    <t>Izvor financiranja 5 Pomoći</t>
  </si>
  <si>
    <t>Pomoći iz inozemstva i od subjekata unutar općeg proračuna</t>
  </si>
  <si>
    <t>UKUPNO izvor financiranja Pomoći</t>
  </si>
  <si>
    <t>Izvor financiranja 4 Prihodi za posebne namjene</t>
  </si>
  <si>
    <t>Prihodi po posebnim propisima</t>
  </si>
  <si>
    <t>Sufinanciranje cijene usluge,participacije i slično</t>
  </si>
  <si>
    <t>KORIŠTENJE PRENESENOG VIŠKA</t>
  </si>
  <si>
    <t>Izvor financiranja 94 Prihodi za posebne namjene- preneseni višak</t>
  </si>
  <si>
    <t>Višak/manjak prihoda</t>
  </si>
  <si>
    <t>RASHODI I IZDACI</t>
  </si>
  <si>
    <t>Račun rashoda/  izdataka</t>
  </si>
  <si>
    <t>UKUPNO izvor financiranja Prihodi za posebne namjene</t>
  </si>
  <si>
    <t>A100605 Redovna djelatnost</t>
  </si>
  <si>
    <t>K101606 Opremanje</t>
  </si>
  <si>
    <t>UKUPNO izvor financiranja Prihodi za posebne namjene-preneseni višak</t>
  </si>
  <si>
    <t>Sveukupno prihodi</t>
  </si>
  <si>
    <t>Sveukupno prihodi + preneseni višak</t>
  </si>
  <si>
    <t>Pomoći proračunskim korisnicima iz proračuna koji i nije nadležan-MZO</t>
  </si>
  <si>
    <t>Pomoći proračunskim korisnicima iz proračuna koji i nije nadležan-AZOO</t>
  </si>
  <si>
    <t>Izvor financiranja 6 Donacije</t>
  </si>
  <si>
    <t>UKUPNO izvor financiranja Donacije</t>
  </si>
  <si>
    <t>Prihodi od prodaje proizvoda i robe te pruženih usluga</t>
  </si>
  <si>
    <t>Donacije od pravnih i fizičkih osoba izvan općeg proračuna</t>
  </si>
  <si>
    <t>Rashodi za materijal i energiju</t>
  </si>
  <si>
    <t>Rashodi za usluge</t>
  </si>
  <si>
    <t>Naknada troškova osobama izvan radnog odnosa</t>
  </si>
  <si>
    <t>Ostali financijski rashodi</t>
  </si>
  <si>
    <t>Rashodi za zaposlene</t>
  </si>
  <si>
    <t>Plaće (Bruto)</t>
  </si>
  <si>
    <t>Postrojenje i oprema</t>
  </si>
  <si>
    <t>Rashodi za nabavu proizvodne dugotrajne imovine</t>
  </si>
  <si>
    <t>Knjige, umjetnička djela i ostale izložbene vrijednosti</t>
  </si>
  <si>
    <t>Ulaganja u računalne programe</t>
  </si>
  <si>
    <t>Izvor financiranja 94 Prihodi za posebne namjene- višak</t>
  </si>
  <si>
    <t>UKUPNO izvor financiranja Prihodi za posebne namjene- višak</t>
  </si>
  <si>
    <t>Sveukupno rashodi</t>
  </si>
  <si>
    <t>RASHODI PO IZVORIMA FINANCIRANJA</t>
  </si>
  <si>
    <t>Sveukupno rashodi + pokriće manjka</t>
  </si>
  <si>
    <t>Opći prihodi i primci</t>
  </si>
  <si>
    <t>Prihodi za posebne namjene - preneseni višak</t>
  </si>
  <si>
    <t>PREGLED UKUPNIH PRIHODA I RASHODA PO IZVORIMA FINANCIRANJA</t>
  </si>
  <si>
    <t>Oznaka IF</t>
  </si>
  <si>
    <t>Naziv izvora financiranja</t>
  </si>
  <si>
    <t>PRIHODI</t>
  </si>
  <si>
    <t>RASHODI</t>
  </si>
  <si>
    <t>RAZLIKA financirana iz prenesenog viška/manjka</t>
  </si>
  <si>
    <t>Ukupno rashodi</t>
  </si>
  <si>
    <t>Ukupno prihodi</t>
  </si>
  <si>
    <t>Preneseni višak korišten za pokriće rashoda tekuće godine</t>
  </si>
  <si>
    <t>Preneseni višak prihoda</t>
  </si>
  <si>
    <t>Preneseni višak namjenskih prihoda</t>
  </si>
  <si>
    <t xml:space="preserve">Ministarstvo znanosti i obrazovanja  šifra 5.8.     </t>
  </si>
  <si>
    <t>Lokalna uprava   šifra 1</t>
  </si>
  <si>
    <t>Prihodi za posebne namjene  šifra 4.7.</t>
  </si>
  <si>
    <t>Pomoći  šifra 5.8.</t>
  </si>
  <si>
    <t>Donacije  šifra 6.1.</t>
  </si>
  <si>
    <t xml:space="preserve">Opći prihodi i primici     </t>
  </si>
  <si>
    <t xml:space="preserve">Financijski plan - Plan rashoda i izdataka 2020. i procjene 2021. i 2022. </t>
  </si>
  <si>
    <t>17.12.2020.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</si>
</sst>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#,##0.00\ &quot;kn&quot;"/>
    <numFmt numFmtId="168" formatCode="_(* #,##0.00_);_(* \(#,##0.00\);_(* &quot;-&quot;??_);_(@_)"/>
    <numFmt numFmtId="169" formatCode="#,##0_ ;[Red]\-#,##0\ 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sz val="12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20" borderId="1" applyNumberFormat="0" applyFont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5" fillId="28" borderId="2" applyNumberFormat="0" applyAlignment="0" applyProtection="0"/>
    <xf numFmtId="0" fontId="56" fillId="28" borderId="3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9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31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3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10" fillId="0" borderId="0" xfId="0" applyNumberFormat="1" applyFont="1" applyAlignment="1">
      <alignment wrapText="1"/>
    </xf>
    <xf numFmtId="3" fontId="12" fillId="0" borderId="0" xfId="0" applyNumberFormat="1" applyFont="1" applyFill="1" applyBorder="1" applyAlignment="1" quotePrefix="1">
      <alignment horizontal="left"/>
    </xf>
    <xf numFmtId="0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 wrapText="1"/>
    </xf>
    <xf numFmtId="3" fontId="9" fillId="0" borderId="0" xfId="0" applyNumberFormat="1" applyFont="1" applyAlignment="1">
      <alignment/>
    </xf>
    <xf numFmtId="3" fontId="9" fillId="0" borderId="12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4" fillId="0" borderId="0" xfId="0" applyNumberFormat="1" applyFont="1" applyAlignment="1" quotePrefix="1">
      <alignment horizontal="left"/>
    </xf>
    <xf numFmtId="165" fontId="4" fillId="0" borderId="0" xfId="61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 wrapText="1"/>
    </xf>
    <xf numFmtId="0" fontId="3" fillId="33" borderId="13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0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14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3" fontId="6" fillId="33" borderId="14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shrinkToFit="1"/>
    </xf>
    <xf numFmtId="0" fontId="3" fillId="33" borderId="13" xfId="0" applyNumberFormat="1" applyFont="1" applyFill="1" applyBorder="1" applyAlignment="1">
      <alignment horizontal="center" wrapText="1" shrinkToFit="1"/>
    </xf>
    <xf numFmtId="3" fontId="6" fillId="33" borderId="15" xfId="0" applyNumberFormat="1" applyFont="1" applyFill="1" applyBorder="1" applyAlignment="1">
      <alignment/>
    </xf>
    <xf numFmtId="0" fontId="1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Alignment="1">
      <alignment/>
    </xf>
    <xf numFmtId="3" fontId="18" fillId="0" borderId="0" xfId="0" applyNumberFormat="1" applyFont="1" applyAlignment="1">
      <alignment wrapText="1"/>
    </xf>
    <xf numFmtId="0" fontId="3" fillId="0" borderId="15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6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shrinkToFit="1"/>
    </xf>
    <xf numFmtId="3" fontId="6" fillId="0" borderId="14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3" fillId="33" borderId="15" xfId="61" applyNumberFormat="1" applyFont="1" applyFill="1" applyBorder="1" applyAlignment="1">
      <alignment horizontal="right"/>
    </xf>
    <xf numFmtId="4" fontId="3" fillId="0" borderId="15" xfId="0" applyNumberFormat="1" applyFont="1" applyBorder="1" applyAlignment="1" quotePrefix="1">
      <alignment horizontal="right" wrapText="1"/>
    </xf>
    <xf numFmtId="4" fontId="3" fillId="34" borderId="15" xfId="0" applyNumberFormat="1" applyFont="1" applyFill="1" applyBorder="1" applyAlignment="1">
      <alignment/>
    </xf>
    <xf numFmtId="49" fontId="20" fillId="0" borderId="0" xfId="0" applyNumberFormat="1" applyFont="1" applyAlignment="1">
      <alignment horizontal="center" vertical="center"/>
    </xf>
    <xf numFmtId="4" fontId="3" fillId="33" borderId="13" xfId="0" applyNumberFormat="1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1" borderId="20" xfId="0" applyFont="1" applyFill="1" applyBorder="1" applyAlignment="1">
      <alignment horizontal="center"/>
    </xf>
    <xf numFmtId="0" fontId="1" fillId="1" borderId="21" xfId="0" applyFont="1" applyFill="1" applyBorder="1" applyAlignment="1">
      <alignment horizontal="right" vertical="center" wrapText="1"/>
    </xf>
    <xf numFmtId="0" fontId="1" fillId="1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 wrapText="1"/>
    </xf>
    <xf numFmtId="4" fontId="0" fillId="0" borderId="17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2" fillId="35" borderId="0" xfId="0" applyFont="1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quotePrefix="1">
      <alignment/>
    </xf>
    <xf numFmtId="0" fontId="0" fillId="0" borderId="0" xfId="0" applyFont="1" applyAlignment="1">
      <alignment/>
    </xf>
    <xf numFmtId="0" fontId="22" fillId="36" borderId="18" xfId="0" applyFont="1" applyFill="1" applyBorder="1" applyAlignment="1">
      <alignment/>
    </xf>
    <xf numFmtId="0" fontId="22" fillId="36" borderId="22" xfId="0" applyFont="1" applyFill="1" applyBorder="1" applyAlignment="1">
      <alignment/>
    </xf>
    <xf numFmtId="0" fontId="8" fillId="1" borderId="20" xfId="0" applyFont="1" applyFill="1" applyBorder="1" applyAlignment="1">
      <alignment horizontal="center"/>
    </xf>
    <xf numFmtId="0" fontId="8" fillId="1" borderId="21" xfId="0" applyFont="1" applyFill="1" applyBorder="1" applyAlignment="1">
      <alignment horizontal="right" vertical="center" wrapText="1"/>
    </xf>
    <xf numFmtId="0" fontId="8" fillId="1" borderId="22" xfId="0" applyFont="1" applyFill="1" applyBorder="1" applyAlignment="1">
      <alignment horizontal="left" wrapText="1"/>
    </xf>
    <xf numFmtId="0" fontId="5" fillId="0" borderId="27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6" fillId="37" borderId="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 quotePrefix="1">
      <alignment horizontal="center" vertical="justify"/>
    </xf>
    <xf numFmtId="4" fontId="3" fillId="37" borderId="0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19" fillId="0" borderId="0" xfId="0" applyFont="1" applyAlignment="1" quotePrefix="1">
      <alignment wrapText="1"/>
    </xf>
    <xf numFmtId="0" fontId="19" fillId="0" borderId="0" xfId="0" applyFont="1" applyAlignment="1">
      <alignment wrapText="1"/>
    </xf>
    <xf numFmtId="3" fontId="3" fillId="0" borderId="15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6" fillId="0" borderId="0" xfId="0" applyFont="1" applyAlignment="1" quotePrefix="1">
      <alignment wrapText="1"/>
    </xf>
    <xf numFmtId="0" fontId="26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38" borderId="15" xfId="0" applyNumberFormat="1" applyFont="1" applyFill="1" applyBorder="1" applyAlignment="1">
      <alignment horizontal="center"/>
    </xf>
    <xf numFmtId="0" fontId="3" fillId="38" borderId="15" xfId="0" applyNumberFormat="1" applyFont="1" applyFill="1" applyBorder="1" applyAlignment="1" quotePrefix="1">
      <alignment horizontal="center" vertical="justify"/>
    </xf>
    <xf numFmtId="4" fontId="3" fillId="38" borderId="15" xfId="0" applyNumberFormat="1" applyFont="1" applyFill="1" applyBorder="1" applyAlignment="1">
      <alignment/>
    </xf>
    <xf numFmtId="3" fontId="3" fillId="38" borderId="15" xfId="0" applyNumberFormat="1" applyFont="1" applyFill="1" applyBorder="1" applyAlignment="1">
      <alignment/>
    </xf>
    <xf numFmtId="0" fontId="3" fillId="38" borderId="35" xfId="0" applyNumberFormat="1" applyFont="1" applyFill="1" applyBorder="1" applyAlignment="1" quotePrefix="1">
      <alignment horizontal="center" vertical="center" wrapText="1"/>
    </xf>
    <xf numFmtId="0" fontId="3" fillId="38" borderId="36" xfId="0" applyNumberFormat="1" applyFont="1" applyFill="1" applyBorder="1" applyAlignment="1">
      <alignment horizontal="center" vertical="center" wrapText="1"/>
    </xf>
    <xf numFmtId="3" fontId="3" fillId="38" borderId="36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 quotePrefix="1">
      <alignment horizontal="center" wrapText="1"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165" fontId="11" fillId="0" borderId="0" xfId="61" applyFont="1" applyBorder="1" applyAlignment="1">
      <alignment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69" fillId="39" borderId="37" xfId="0" applyNumberFormat="1" applyFont="1" applyFill="1" applyBorder="1" applyAlignment="1" quotePrefix="1">
      <alignment horizontal="left" vertical="center" wrapText="1"/>
    </xf>
    <xf numFmtId="0" fontId="69" fillId="39" borderId="17" xfId="0" applyNumberFormat="1" applyFont="1" applyFill="1" applyBorder="1" applyAlignment="1">
      <alignment horizontal="center" vertical="center" wrapText="1"/>
    </xf>
    <xf numFmtId="3" fontId="69" fillId="39" borderId="17" xfId="0" applyNumberFormat="1" applyFont="1" applyFill="1" applyBorder="1" applyAlignment="1">
      <alignment horizontal="center" vertical="center" wrapText="1"/>
    </xf>
    <xf numFmtId="3" fontId="3" fillId="33" borderId="38" xfId="0" applyNumberFormat="1" applyFont="1" applyFill="1" applyBorder="1" applyAlignment="1">
      <alignment/>
    </xf>
    <xf numFmtId="0" fontId="3" fillId="36" borderId="14" xfId="0" applyNumberFormat="1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/>
    </xf>
    <xf numFmtId="3" fontId="3" fillId="36" borderId="17" xfId="0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3" fontId="6" fillId="38" borderId="15" xfId="0" applyNumberFormat="1" applyFont="1" applyFill="1" applyBorder="1" applyAlignment="1">
      <alignment/>
    </xf>
    <xf numFmtId="0" fontId="3" fillId="36" borderId="15" xfId="0" applyNumberFormat="1" applyFont="1" applyFill="1" applyBorder="1" applyAlignment="1">
      <alignment horizontal="center"/>
    </xf>
    <xf numFmtId="3" fontId="3" fillId="36" borderId="15" xfId="0" applyNumberFormat="1" applyFont="1" applyFill="1" applyBorder="1" applyAlignment="1">
      <alignment/>
    </xf>
    <xf numFmtId="0" fontId="3" fillId="36" borderId="17" xfId="0" applyNumberFormat="1" applyFont="1" applyFill="1" applyBorder="1" applyAlignment="1">
      <alignment horizontal="center"/>
    </xf>
    <xf numFmtId="4" fontId="6" fillId="0" borderId="17" xfId="0" applyNumberFormat="1" applyFont="1" applyBorder="1" applyAlignment="1">
      <alignment/>
    </xf>
    <xf numFmtId="0" fontId="3" fillId="36" borderId="14" xfId="0" applyNumberFormat="1" applyFont="1" applyFill="1" applyBorder="1" applyAlignment="1">
      <alignment horizontal="center" wrapText="1"/>
    </xf>
    <xf numFmtId="3" fontId="3" fillId="36" borderId="14" xfId="0" applyNumberFormat="1" applyFont="1" applyFill="1" applyBorder="1" applyAlignment="1">
      <alignment wrapText="1"/>
    </xf>
    <xf numFmtId="0" fontId="3" fillId="36" borderId="15" xfId="0" applyNumberFormat="1" applyFont="1" applyFill="1" applyBorder="1" applyAlignment="1">
      <alignment horizontal="center" wrapText="1"/>
    </xf>
    <xf numFmtId="3" fontId="3" fillId="36" borderId="15" xfId="0" applyNumberFormat="1" applyFont="1" applyFill="1" applyBorder="1" applyAlignment="1">
      <alignment wrapText="1"/>
    </xf>
    <xf numFmtId="0" fontId="6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wrapText="1"/>
    </xf>
    <xf numFmtId="0" fontId="6" fillId="0" borderId="17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wrapText="1"/>
    </xf>
    <xf numFmtId="3" fontId="6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wrapText="1"/>
    </xf>
    <xf numFmtId="3" fontId="6" fillId="38" borderId="17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horizontal="center"/>
    </xf>
    <xf numFmtId="3" fontId="9" fillId="36" borderId="12" xfId="0" applyNumberFormat="1" applyFont="1" applyFill="1" applyBorder="1" applyAlignment="1">
      <alignment/>
    </xf>
    <xf numFmtId="0" fontId="6" fillId="0" borderId="39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 wrapText="1"/>
    </xf>
    <xf numFmtId="3" fontId="6" fillId="33" borderId="39" xfId="0" applyNumberFormat="1" applyFont="1" applyFill="1" applyBorder="1" applyAlignment="1">
      <alignment/>
    </xf>
    <xf numFmtId="3" fontId="9" fillId="36" borderId="0" xfId="0" applyNumberFormat="1" applyFont="1" applyFill="1" applyBorder="1" applyAlignment="1">
      <alignment/>
    </xf>
    <xf numFmtId="0" fontId="6" fillId="0" borderId="28" xfId="0" applyNumberFormat="1" applyFont="1" applyBorder="1" applyAlignment="1">
      <alignment horizontal="center"/>
    </xf>
    <xf numFmtId="0" fontId="69" fillId="39" borderId="37" xfId="0" applyNumberFormat="1" applyFont="1" applyFill="1" applyBorder="1" applyAlignment="1">
      <alignment horizontal="left"/>
    </xf>
    <xf numFmtId="3" fontId="70" fillId="39" borderId="17" xfId="0" applyNumberFormat="1" applyFont="1" applyFill="1" applyBorder="1" applyAlignment="1">
      <alignment horizontal="center"/>
    </xf>
    <xf numFmtId="3" fontId="70" fillId="39" borderId="17" xfId="0" applyNumberFormat="1" applyFont="1" applyFill="1" applyBorder="1" applyAlignment="1">
      <alignment/>
    </xf>
    <xf numFmtId="49" fontId="3" fillId="36" borderId="14" xfId="0" applyNumberFormat="1" applyFont="1" applyFill="1" applyBorder="1" applyAlignment="1">
      <alignment horizontal="center" shrinkToFit="1"/>
    </xf>
    <xf numFmtId="49" fontId="3" fillId="36" borderId="15" xfId="0" applyNumberFormat="1" applyFont="1" applyFill="1" applyBorder="1" applyAlignment="1">
      <alignment horizontal="center" shrinkToFit="1"/>
    </xf>
    <xf numFmtId="3" fontId="10" fillId="37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11" fillId="0" borderId="0" xfId="0" applyNumberFormat="1" applyFont="1" applyBorder="1" applyAlignment="1">
      <alignment horizontal="left" indent="1"/>
    </xf>
    <xf numFmtId="0" fontId="1" fillId="0" borderId="15" xfId="0" applyFont="1" applyBorder="1" applyAlignment="1">
      <alignment wrapText="1"/>
    </xf>
    <xf numFmtId="3" fontId="1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4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left"/>
    </xf>
    <xf numFmtId="4" fontId="3" fillId="36" borderId="15" xfId="0" applyNumberFormat="1" applyFont="1" applyFill="1" applyBorder="1" applyAlignment="1">
      <alignment horizontal="right"/>
    </xf>
    <xf numFmtId="4" fontId="3" fillId="37" borderId="15" xfId="61" applyNumberFormat="1" applyFont="1" applyFill="1" applyBorder="1" applyAlignment="1">
      <alignment horizontal="right"/>
    </xf>
    <xf numFmtId="0" fontId="3" fillId="33" borderId="38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3" fillId="33" borderId="38" xfId="0" applyNumberFormat="1" applyFont="1" applyFill="1" applyBorder="1" applyAlignment="1">
      <alignment horizontal="center" wrapText="1" shrinkToFit="1"/>
    </xf>
    <xf numFmtId="0" fontId="3" fillId="36" borderId="42" xfId="0" applyNumberFormat="1" applyFont="1" applyFill="1" applyBorder="1" applyAlignment="1">
      <alignment horizontal="center" vertical="center" wrapText="1"/>
    </xf>
    <xf numFmtId="3" fontId="3" fillId="36" borderId="42" xfId="0" applyNumberFormat="1" applyFont="1" applyFill="1" applyBorder="1" applyAlignment="1">
      <alignment horizontal="center" vertical="center" wrapText="1"/>
    </xf>
    <xf numFmtId="0" fontId="3" fillId="36" borderId="43" xfId="0" applyNumberFormat="1" applyFont="1" applyFill="1" applyBorder="1" applyAlignment="1" quotePrefix="1">
      <alignment horizontal="left" vertical="center" wrapText="1"/>
    </xf>
    <xf numFmtId="0" fontId="3" fillId="36" borderId="43" xfId="0" applyNumberFormat="1" applyFont="1" applyFill="1" applyBorder="1" applyAlignment="1">
      <alignment horizontal="left"/>
    </xf>
    <xf numFmtId="0" fontId="3" fillId="36" borderId="42" xfId="0" applyNumberFormat="1" applyFont="1" applyFill="1" applyBorder="1" applyAlignment="1">
      <alignment horizontal="center"/>
    </xf>
    <xf numFmtId="3" fontId="3" fillId="36" borderId="42" xfId="0" applyNumberFormat="1" applyFont="1" applyFill="1" applyBorder="1" applyAlignment="1">
      <alignment/>
    </xf>
    <xf numFmtId="0" fontId="8" fillId="33" borderId="44" xfId="0" applyFont="1" applyFill="1" applyBorder="1" applyAlignment="1">
      <alignment horizontal="center" wrapText="1"/>
    </xf>
    <xf numFmtId="3" fontId="8" fillId="33" borderId="28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24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3" fillId="37" borderId="35" xfId="0" applyNumberFormat="1" applyFont="1" applyFill="1" applyBorder="1" applyAlignment="1" quotePrefix="1">
      <alignment horizontal="center" vertical="center" wrapText="1"/>
    </xf>
    <xf numFmtId="0" fontId="3" fillId="37" borderId="36" xfId="0" applyNumberFormat="1" applyFont="1" applyFill="1" applyBorder="1" applyAlignment="1">
      <alignment horizontal="center" vertical="center" wrapText="1"/>
    </xf>
    <xf numFmtId="3" fontId="3" fillId="37" borderId="36" xfId="0" applyNumberFormat="1" applyFont="1" applyFill="1" applyBorder="1" applyAlignment="1">
      <alignment horizontal="center" vertical="center" wrapText="1"/>
    </xf>
    <xf numFmtId="3" fontId="3" fillId="37" borderId="36" xfId="0" applyNumberFormat="1" applyFont="1" applyFill="1" applyBorder="1" applyAlignment="1" quotePrefix="1">
      <alignment horizontal="center" vertical="center" wrapText="1"/>
    </xf>
    <xf numFmtId="3" fontId="6" fillId="0" borderId="42" xfId="0" applyNumberFormat="1" applyFont="1" applyBorder="1" applyAlignment="1">
      <alignment/>
    </xf>
    <xf numFmtId="3" fontId="6" fillId="0" borderId="42" xfId="0" applyNumberFormat="1" applyFont="1" applyBorder="1" applyAlignment="1">
      <alignment wrapText="1"/>
    </xf>
    <xf numFmtId="3" fontId="6" fillId="33" borderId="42" xfId="0" applyNumberFormat="1" applyFont="1" applyFill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3" fillId="37" borderId="47" xfId="0" applyNumberFormat="1" applyFont="1" applyFill="1" applyBorder="1" applyAlignment="1" quotePrefix="1">
      <alignment horizontal="center" vertical="center" wrapText="1"/>
    </xf>
    <xf numFmtId="3" fontId="3" fillId="37" borderId="48" xfId="0" applyNumberFormat="1" applyFont="1" applyFill="1" applyBorder="1" applyAlignment="1" quotePrefix="1">
      <alignment horizontal="center" vertical="center" wrapText="1"/>
    </xf>
    <xf numFmtId="3" fontId="9" fillId="0" borderId="49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0" fontId="3" fillId="33" borderId="52" xfId="0" applyNumberFormat="1" applyFont="1" applyFill="1" applyBorder="1" applyAlignment="1">
      <alignment horizontal="center"/>
    </xf>
    <xf numFmtId="3" fontId="10" fillId="0" borderId="51" xfId="0" applyNumberFormat="1" applyFont="1" applyBorder="1" applyAlignment="1">
      <alignment/>
    </xf>
    <xf numFmtId="0" fontId="6" fillId="0" borderId="5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3" fillId="33" borderId="54" xfId="0" applyNumberFormat="1" applyFont="1" applyFill="1" applyBorder="1" applyAlignment="1">
      <alignment horizontal="center"/>
    </xf>
    <xf numFmtId="0" fontId="6" fillId="0" borderId="55" xfId="0" applyNumberFormat="1" applyFont="1" applyBorder="1" applyAlignment="1">
      <alignment horizontal="center"/>
    </xf>
    <xf numFmtId="3" fontId="9" fillId="0" borderId="56" xfId="0" applyNumberFormat="1" applyFont="1" applyBorder="1" applyAlignment="1">
      <alignment/>
    </xf>
    <xf numFmtId="0" fontId="6" fillId="0" borderId="53" xfId="0" applyNumberFormat="1" applyFont="1" applyFill="1" applyBorder="1" applyAlignment="1">
      <alignment horizontal="center"/>
    </xf>
    <xf numFmtId="0" fontId="6" fillId="38" borderId="54" xfId="0" applyNumberFormat="1" applyFont="1" applyFill="1" applyBorder="1" applyAlignment="1">
      <alignment horizontal="center"/>
    </xf>
    <xf numFmtId="0" fontId="3" fillId="38" borderId="13" xfId="0" applyNumberFormat="1" applyFont="1" applyFill="1" applyBorder="1" applyAlignment="1" quotePrefix="1">
      <alignment horizontal="center" vertical="justify"/>
    </xf>
    <xf numFmtId="3" fontId="3" fillId="38" borderId="13" xfId="0" applyNumberFormat="1" applyFont="1" applyFill="1" applyBorder="1" applyAlignment="1">
      <alignment/>
    </xf>
    <xf numFmtId="3" fontId="10" fillId="0" borderId="57" xfId="0" applyNumberFormat="1" applyFont="1" applyBorder="1" applyAlignment="1">
      <alignment/>
    </xf>
    <xf numFmtId="3" fontId="10" fillId="0" borderId="58" xfId="0" applyNumberFormat="1" applyFont="1" applyBorder="1" applyAlignment="1">
      <alignment/>
    </xf>
    <xf numFmtId="0" fontId="3" fillId="0" borderId="39" xfId="0" applyNumberFormat="1" applyFont="1" applyBorder="1" applyAlignment="1">
      <alignment horizontal="center" wrapText="1"/>
    </xf>
    <xf numFmtId="3" fontId="20" fillId="0" borderId="0" xfId="0" applyNumberFormat="1" applyFont="1" applyAlignment="1" quotePrefix="1">
      <alignment horizontal="center" vertical="center" wrapText="1"/>
    </xf>
    <xf numFmtId="4" fontId="1" fillId="0" borderId="15" xfId="0" applyNumberFormat="1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3" fillId="0" borderId="57" xfId="0" applyFont="1" applyBorder="1" applyAlignment="1">
      <alignment horizontal="left"/>
    </xf>
    <xf numFmtId="0" fontId="1" fillId="33" borderId="59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4" xfId="0" applyFont="1" applyBorder="1" applyAlignment="1">
      <alignment wrapText="1"/>
    </xf>
    <xf numFmtId="0" fontId="1" fillId="0" borderId="4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3" xfId="0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1" fillId="0" borderId="54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15" xfId="0" applyNumberFormat="1" applyFont="1" applyBorder="1" applyAlignment="1">
      <alignment wrapText="1"/>
    </xf>
    <xf numFmtId="3" fontId="8" fillId="13" borderId="36" xfId="0" applyNumberFormat="1" applyFont="1" applyFill="1" applyBorder="1" applyAlignment="1">
      <alignment horizontal="center" vertical="center" wrapText="1"/>
    </xf>
    <xf numFmtId="3" fontId="3" fillId="13" borderId="15" xfId="0" applyNumberFormat="1" applyFont="1" applyFill="1" applyBorder="1" applyAlignment="1">
      <alignment/>
    </xf>
    <xf numFmtId="3" fontId="3" fillId="13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1" fillId="37" borderId="0" xfId="0" applyNumberFormat="1" applyFont="1" applyFill="1" applyBorder="1" applyAlignment="1">
      <alignment/>
    </xf>
    <xf numFmtId="4" fontId="1" fillId="33" borderId="39" xfId="0" applyNumberFormat="1" applyFont="1" applyFill="1" applyBorder="1" applyAlignment="1">
      <alignment/>
    </xf>
    <xf numFmtId="0" fontId="1" fillId="33" borderId="55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 wrapText="1"/>
    </xf>
    <xf numFmtId="0" fontId="0" fillId="38" borderId="18" xfId="0" applyFill="1" applyBorder="1" applyAlignment="1">
      <alignment/>
    </xf>
    <xf numFmtId="0" fontId="0" fillId="0" borderId="61" xfId="0" applyFill="1" applyBorder="1" applyAlignment="1">
      <alignment/>
    </xf>
    <xf numFmtId="0" fontId="0" fillId="38" borderId="46" xfId="0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left" vertical="center" wrapText="1"/>
    </xf>
    <xf numFmtId="4" fontId="0" fillId="0" borderId="40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1" fillId="0" borderId="23" xfId="51" applyFont="1" applyFill="1" applyBorder="1" applyAlignment="1">
      <alignment horizontal="left" vertical="center" wrapText="1"/>
      <protection/>
    </xf>
    <xf numFmtId="0" fontId="1" fillId="0" borderId="23" xfId="0" applyFont="1" applyFill="1" applyBorder="1" applyAlignment="1">
      <alignment horizontal="center" wrapText="1"/>
    </xf>
    <xf numFmtId="4" fontId="1" fillId="33" borderId="63" xfId="0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5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" fillId="7" borderId="40" xfId="0" applyNumberFormat="1" applyFont="1" applyFill="1" applyBorder="1" applyAlignment="1">
      <alignment/>
    </xf>
    <xf numFmtId="3" fontId="1" fillId="7" borderId="13" xfId="0" applyNumberFormat="1" applyFont="1" applyFill="1" applyBorder="1" applyAlignment="1">
      <alignment/>
    </xf>
    <xf numFmtId="0" fontId="1" fillId="0" borderId="34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3" fontId="0" fillId="0" borderId="14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1" xfId="0" applyNumberFormat="1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1" fillId="7" borderId="15" xfId="0" applyNumberFormat="1" applyFont="1" applyFill="1" applyBorder="1" applyAlignment="1">
      <alignment/>
    </xf>
    <xf numFmtId="3" fontId="3" fillId="13" borderId="36" xfId="0" applyNumberFormat="1" applyFont="1" applyFill="1" applyBorder="1" applyAlignment="1">
      <alignment horizontal="center" vertical="center" wrapText="1"/>
    </xf>
    <xf numFmtId="3" fontId="3" fillId="36" borderId="36" xfId="0" applyNumberFormat="1" applyFont="1" applyFill="1" applyBorder="1" applyAlignment="1">
      <alignment horizontal="center" vertical="center" wrapText="1"/>
    </xf>
    <xf numFmtId="0" fontId="3" fillId="36" borderId="35" xfId="0" applyNumberFormat="1" applyFont="1" applyFill="1" applyBorder="1" applyAlignment="1" quotePrefix="1">
      <alignment horizontal="center" vertical="center" wrapText="1"/>
    </xf>
    <xf numFmtId="0" fontId="3" fillId="36" borderId="36" xfId="0" applyNumberFormat="1" applyFont="1" applyFill="1" applyBorder="1" applyAlignment="1">
      <alignment horizontal="center" vertical="center" wrapText="1"/>
    </xf>
    <xf numFmtId="3" fontId="3" fillId="36" borderId="36" xfId="0" applyNumberFormat="1" applyFont="1" applyFill="1" applyBorder="1" applyAlignment="1" quotePrefix="1">
      <alignment horizontal="center" vertical="center" wrapText="1"/>
    </xf>
    <xf numFmtId="3" fontId="3" fillId="36" borderId="47" xfId="0" applyNumberFormat="1" applyFont="1" applyFill="1" applyBorder="1" applyAlignment="1" quotePrefix="1">
      <alignment horizontal="center" vertical="center" wrapText="1"/>
    </xf>
    <xf numFmtId="0" fontId="8" fillId="36" borderId="35" xfId="0" applyNumberFormat="1" applyFont="1" applyFill="1" applyBorder="1" applyAlignment="1" quotePrefix="1">
      <alignment horizontal="center" vertical="center" wrapText="1"/>
    </xf>
    <xf numFmtId="0" fontId="8" fillId="36" borderId="36" xfId="0" applyNumberFormat="1" applyFont="1" applyFill="1" applyBorder="1" applyAlignment="1">
      <alignment horizontal="center" vertical="center" wrapText="1"/>
    </xf>
    <xf numFmtId="3" fontId="8" fillId="36" borderId="36" xfId="0" applyNumberFormat="1" applyFont="1" applyFill="1" applyBorder="1" applyAlignment="1">
      <alignment horizontal="center" vertical="center" wrapText="1"/>
    </xf>
    <xf numFmtId="3" fontId="8" fillId="36" borderId="36" xfId="0" applyNumberFormat="1" applyFont="1" applyFill="1" applyBorder="1" applyAlignment="1" quotePrefix="1">
      <alignment horizontal="center" vertical="center" wrapText="1"/>
    </xf>
    <xf numFmtId="3" fontId="8" fillId="36" borderId="64" xfId="0" applyNumberFormat="1" applyFont="1" applyFill="1" applyBorder="1" applyAlignment="1">
      <alignment horizontal="center" vertical="center" wrapText="1"/>
    </xf>
    <xf numFmtId="3" fontId="8" fillId="36" borderId="47" xfId="0" applyNumberFormat="1" applyFont="1" applyFill="1" applyBorder="1" applyAlignment="1" quotePrefix="1">
      <alignment horizontal="center" vertical="center" wrapText="1"/>
    </xf>
    <xf numFmtId="3" fontId="30" fillId="36" borderId="20" xfId="0" applyNumberFormat="1" applyFont="1" applyFill="1" applyBorder="1" applyAlignment="1">
      <alignment horizontal="center" vertical="center" wrapText="1"/>
    </xf>
    <xf numFmtId="0" fontId="15" fillId="33" borderId="59" xfId="0" applyNumberFormat="1" applyFont="1" applyFill="1" applyBorder="1" applyAlignment="1">
      <alignment horizontal="center"/>
    </xf>
    <xf numFmtId="0" fontId="15" fillId="33" borderId="46" xfId="0" applyNumberFormat="1" applyFont="1" applyFill="1" applyBorder="1" applyAlignment="1">
      <alignment horizontal="center"/>
    </xf>
    <xf numFmtId="0" fontId="15" fillId="33" borderId="19" xfId="0" applyNumberFormat="1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3" fontId="20" fillId="0" borderId="33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3" fontId="2" fillId="0" borderId="6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37" borderId="66" xfId="0" applyNumberFormat="1" applyFont="1" applyFill="1" applyBorder="1" applyAlignment="1" quotePrefix="1">
      <alignment horizontal="left" vertical="center" wrapText="1"/>
    </xf>
    <xf numFmtId="0" fontId="3" fillId="37" borderId="67" xfId="0" applyNumberFormat="1" applyFont="1" applyFill="1" applyBorder="1" applyAlignment="1" quotePrefix="1">
      <alignment horizontal="left" vertical="center" wrapText="1"/>
    </xf>
    <xf numFmtId="0" fontId="3" fillId="0" borderId="59" xfId="0" applyNumberFormat="1" applyFont="1" applyBorder="1" applyAlignment="1">
      <alignment horizontal="left"/>
    </xf>
    <xf numFmtId="0" fontId="3" fillId="0" borderId="68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center" vertical="center"/>
    </xf>
    <xf numFmtId="4" fontId="1" fillId="33" borderId="69" xfId="0" applyNumberFormat="1" applyFont="1" applyFill="1" applyBorder="1" applyAlignment="1">
      <alignment horizontal="center"/>
    </xf>
    <xf numFmtId="4" fontId="1" fillId="33" borderId="46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0" fontId="19" fillId="0" borderId="0" xfId="0" applyFont="1" applyAlignment="1" quotePrefix="1">
      <alignment horizontal="left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3" fillId="0" borderId="57" xfId="0" applyFont="1" applyBorder="1" applyAlignment="1">
      <alignment horizontal="left"/>
    </xf>
    <xf numFmtId="0" fontId="8" fillId="33" borderId="59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3" fontId="8" fillId="33" borderId="57" xfId="0" applyNumberFormat="1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3" fontId="8" fillId="33" borderId="58" xfId="0" applyNumberFormat="1" applyFont="1" applyFill="1" applyBorder="1" applyAlignment="1">
      <alignment horizontal="center" vertical="center"/>
    </xf>
    <xf numFmtId="0" fontId="26" fillId="0" borderId="0" xfId="0" applyFont="1" applyAlignment="1" quotePrefix="1">
      <alignment wrapText="1"/>
    </xf>
    <xf numFmtId="0" fontId="26" fillId="0" borderId="0" xfId="0" applyFont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0" fontId="8" fillId="0" borderId="7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1" fillId="7" borderId="72" xfId="0" applyFont="1" applyFill="1" applyBorder="1" applyAlignment="1">
      <alignment horizontal="center"/>
    </xf>
    <xf numFmtId="0" fontId="1" fillId="7" borderId="73" xfId="0" applyFont="1" applyFill="1" applyBorder="1" applyAlignment="1">
      <alignment horizontal="center"/>
    </xf>
    <xf numFmtId="0" fontId="1" fillId="7" borderId="62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7" borderId="41" xfId="0" applyFont="1" applyFill="1" applyBorder="1" applyAlignment="1">
      <alignment horizontal="center"/>
    </xf>
    <xf numFmtId="0" fontId="1" fillId="7" borderId="74" xfId="0" applyFont="1" applyFill="1" applyBorder="1" applyAlignment="1">
      <alignment horizontal="center"/>
    </xf>
    <xf numFmtId="0" fontId="1" fillId="7" borderId="71" xfId="0" applyFont="1" applyFill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7" borderId="75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62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Obično_List7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252412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>
      <xdr:nvSpPr>
        <xdr:cNvPr id="2" name="Line 2"/>
        <xdr:cNvSpPr>
          <a:spLocks/>
        </xdr:cNvSpPr>
      </xdr:nvSpPr>
      <xdr:spPr>
        <a:xfrm>
          <a:off x="0" y="523875"/>
          <a:ext cx="201930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1085850</xdr:colOff>
      <xdr:row>4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457200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AD%20BELI%20MANASTIR\REBALANS\2020\1.%20IZMJENE%20I%20DOPUNE\I.IZMJENE%20I%20DOPUNE%20FINANCIJSKOG%20PLANA%20ZA%20202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LP(R)FP-Ril 4.razina "/>
      <sheetName val="JLP(R)FP-Ril"/>
      <sheetName val="JLP(R)S FP PiP 1 2020."/>
      <sheetName val="JLP(R)S FP-PiP2 2021.-2022."/>
      <sheetName val="OPĆI DIO PRORAČUNA"/>
    </sheetNames>
    <sheetDataSet>
      <sheetData sheetId="1">
        <row r="66">
          <cell r="I66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zoomScalePageLayoutView="0" workbookViewId="0" topLeftCell="A73">
      <selection activeCell="D98" sqref="D98"/>
    </sheetView>
  </sheetViews>
  <sheetFormatPr defaultColWidth="9.140625" defaultRowHeight="12.75"/>
  <cols>
    <col min="1" max="1" width="17.57421875" style="14" customWidth="1"/>
    <col min="2" max="2" width="24.7109375" style="15" customWidth="1"/>
    <col min="3" max="3" width="12.28125" style="6" customWidth="1"/>
    <col min="4" max="4" width="11.28125" style="8" customWidth="1"/>
    <col min="5" max="6" width="8.00390625" style="6" customWidth="1"/>
    <col min="7" max="7" width="7.8515625" style="6" customWidth="1"/>
    <col min="8" max="8" width="9.28125" style="6" customWidth="1"/>
    <col min="9" max="9" width="7.57421875" style="6" customWidth="1"/>
    <col min="10" max="10" width="9.00390625" style="6" customWidth="1"/>
    <col min="11" max="11" width="7.8515625" style="6" customWidth="1"/>
    <col min="12" max="12" width="7.421875" style="6" customWidth="1"/>
    <col min="13" max="15" width="9.57421875" style="6" customWidth="1"/>
    <col min="16" max="16" width="9.00390625" style="6" customWidth="1"/>
    <col min="17" max="17" width="16.7109375" style="6" hidden="1" customWidth="1"/>
    <col min="18" max="18" width="16.421875" style="6" hidden="1" customWidth="1"/>
    <col min="19" max="19" width="10.421875" style="6" customWidth="1"/>
    <col min="20" max="16384" width="9.140625" style="6" customWidth="1"/>
  </cols>
  <sheetData>
    <row r="1" spans="1:19" ht="15.75" customHeight="1" thickBot="1">
      <c r="A1" s="344" t="s">
        <v>69</v>
      </c>
      <c r="B1" s="345"/>
      <c r="C1" s="345"/>
      <c r="D1" s="346"/>
      <c r="M1" s="347" t="s">
        <v>16</v>
      </c>
      <c r="N1" s="348"/>
      <c r="O1" s="348"/>
      <c r="P1" s="349"/>
      <c r="Q1" s="7"/>
      <c r="R1" s="7"/>
      <c r="S1" s="7"/>
    </row>
    <row r="2" spans="1:19" ht="20.25" customHeight="1">
      <c r="A2" s="350" t="s">
        <v>244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7"/>
      <c r="N2" s="7"/>
      <c r="O2" s="7"/>
      <c r="P2" s="7"/>
      <c r="Q2" s="7"/>
      <c r="R2" s="7"/>
      <c r="S2" s="7"/>
    </row>
    <row r="3" spans="1:19" ht="20.25" customHeight="1">
      <c r="A3" s="145"/>
      <c r="B3" s="352"/>
      <c r="C3" s="352"/>
      <c r="D3" s="352"/>
      <c r="E3" s="352"/>
      <c r="F3" s="352"/>
      <c r="G3" s="352"/>
      <c r="H3" s="260"/>
      <c r="I3" s="146"/>
      <c r="J3" s="146"/>
      <c r="K3" s="146"/>
      <c r="L3" s="146"/>
      <c r="M3" s="7"/>
      <c r="N3" s="7"/>
      <c r="O3" s="7"/>
      <c r="P3" s="7"/>
      <c r="Q3" s="7"/>
      <c r="R3" s="7"/>
      <c r="S3" s="7"/>
    </row>
    <row r="4" spans="1:12" ht="18" customHeight="1">
      <c r="A4" s="17" t="s">
        <v>17</v>
      </c>
      <c r="B4" s="5"/>
      <c r="C4" s="5"/>
      <c r="D4" s="4"/>
      <c r="E4" s="16"/>
      <c r="F4" s="16"/>
      <c r="G4" s="16"/>
      <c r="H4" s="16"/>
      <c r="I4" s="16"/>
      <c r="J4" s="16"/>
      <c r="K4" s="16"/>
      <c r="L4" s="16"/>
    </row>
    <row r="5" spans="1:12" ht="22.5" customHeight="1">
      <c r="A5" s="18" t="s">
        <v>69</v>
      </c>
      <c r="B5" s="19"/>
      <c r="C5" s="19"/>
      <c r="D5" s="20"/>
      <c r="E5" s="16"/>
      <c r="F5" s="16"/>
      <c r="G5" s="16"/>
      <c r="H5" s="16"/>
      <c r="I5" s="16"/>
      <c r="J5" s="16"/>
      <c r="K5" s="16"/>
      <c r="L5" s="16"/>
    </row>
    <row r="6" spans="1:12" ht="16.5" customHeight="1">
      <c r="A6" s="21"/>
      <c r="B6" s="16"/>
      <c r="C6" s="16"/>
      <c r="D6" s="20"/>
      <c r="E6" s="16"/>
      <c r="F6" s="16"/>
      <c r="G6" s="16"/>
      <c r="H6" s="16"/>
      <c r="I6" s="16"/>
      <c r="J6" s="16"/>
      <c r="K6" s="16"/>
      <c r="L6" s="16"/>
    </row>
    <row r="7" spans="1:16" ht="38.25" customHeight="1">
      <c r="A7" s="36" t="s">
        <v>18</v>
      </c>
      <c r="B7" s="37" t="s">
        <v>159</v>
      </c>
      <c r="C7" s="38" t="s">
        <v>145</v>
      </c>
      <c r="D7" s="38" t="s">
        <v>160</v>
      </c>
      <c r="E7" s="353"/>
      <c r="F7" s="354"/>
      <c r="G7" s="355"/>
      <c r="H7" s="355"/>
      <c r="I7" s="355"/>
      <c r="J7" s="64"/>
      <c r="K7" s="356"/>
      <c r="L7" s="356"/>
      <c r="M7" s="356"/>
      <c r="N7" s="356"/>
      <c r="O7" s="356"/>
      <c r="P7" s="356"/>
    </row>
    <row r="8" spans="1:16" ht="21.75" customHeight="1">
      <c r="A8" s="39" t="s">
        <v>10</v>
      </c>
      <c r="B8" s="213">
        <f>SUM(B9:B10)</f>
        <v>4069100</v>
      </c>
      <c r="C8" s="73">
        <f>SUM(C9:C10)</f>
        <v>4196107</v>
      </c>
      <c r="D8" s="73">
        <f>SUM(D9:D10)</f>
        <v>4286107</v>
      </c>
      <c r="E8" s="357"/>
      <c r="F8" s="358"/>
      <c r="G8" s="359"/>
      <c r="H8" s="359"/>
      <c r="I8" s="359"/>
      <c r="J8" s="65"/>
      <c r="K8" s="356"/>
      <c r="L8" s="356"/>
      <c r="M8" s="356"/>
      <c r="N8" s="356"/>
      <c r="O8" s="356"/>
      <c r="P8" s="356"/>
    </row>
    <row r="9" spans="1:16" ht="21.75" customHeight="1">
      <c r="A9" s="211" t="s">
        <v>130</v>
      </c>
      <c r="B9" s="213">
        <f>E90</f>
        <v>292400</v>
      </c>
      <c r="C9" s="73">
        <f>N90</f>
        <v>337400</v>
      </c>
      <c r="D9" s="73">
        <f>P90</f>
        <v>347400</v>
      </c>
      <c r="E9" s="123"/>
      <c r="F9" s="144"/>
      <c r="G9" s="124"/>
      <c r="H9" s="124"/>
      <c r="I9" s="124"/>
      <c r="J9" s="65"/>
      <c r="K9" s="65"/>
      <c r="L9" s="65"/>
      <c r="M9" s="65"/>
      <c r="N9" s="65"/>
      <c r="O9" s="65"/>
      <c r="P9" s="65"/>
    </row>
    <row r="10" spans="1:16" ht="21.75" customHeight="1">
      <c r="A10" s="211" t="s">
        <v>128</v>
      </c>
      <c r="B10" s="213">
        <f>D90</f>
        <v>3776700</v>
      </c>
      <c r="C10" s="73">
        <v>3858707</v>
      </c>
      <c r="D10" s="73">
        <v>3938707</v>
      </c>
      <c r="E10" s="123"/>
      <c r="F10" s="144"/>
      <c r="G10" s="124"/>
      <c r="H10" s="124"/>
      <c r="I10" s="124"/>
      <c r="J10" s="65"/>
      <c r="K10" s="65"/>
      <c r="L10" s="65"/>
      <c r="M10" s="65"/>
      <c r="N10" s="65"/>
      <c r="O10" s="65"/>
      <c r="P10" s="65"/>
    </row>
    <row r="11" spans="1:16" ht="35.25" customHeight="1">
      <c r="A11" s="127" t="s">
        <v>71</v>
      </c>
      <c r="B11" s="72">
        <v>300</v>
      </c>
      <c r="C11" s="73">
        <v>300</v>
      </c>
      <c r="D11" s="73">
        <v>300</v>
      </c>
      <c r="E11" s="123"/>
      <c r="F11" s="144"/>
      <c r="G11" s="124"/>
      <c r="H11" s="124"/>
      <c r="I11" s="124"/>
      <c r="J11" s="65"/>
      <c r="K11" s="65"/>
      <c r="L11" s="65"/>
      <c r="M11" s="65"/>
      <c r="N11" s="65"/>
      <c r="O11" s="65"/>
      <c r="P11" s="65"/>
    </row>
    <row r="12" spans="1:16" ht="49.5" customHeight="1">
      <c r="A12" s="63" t="s">
        <v>8</v>
      </c>
      <c r="B12" s="74">
        <v>239000</v>
      </c>
      <c r="C12" s="73">
        <v>239000</v>
      </c>
      <c r="D12" s="73">
        <v>228600</v>
      </c>
      <c r="E12" s="353"/>
      <c r="F12" s="354"/>
      <c r="G12" s="355"/>
      <c r="H12" s="355"/>
      <c r="I12" s="355"/>
      <c r="J12" s="65"/>
      <c r="K12" s="356"/>
      <c r="L12" s="356"/>
      <c r="M12" s="356"/>
      <c r="N12" s="356"/>
      <c r="O12" s="356"/>
      <c r="P12" s="356"/>
    </row>
    <row r="13" spans="1:12" ht="15.75">
      <c r="A13" s="39" t="s">
        <v>1</v>
      </c>
      <c r="B13" s="213">
        <f>J90</f>
        <v>15000</v>
      </c>
      <c r="C13" s="73">
        <v>10000</v>
      </c>
      <c r="D13" s="73">
        <v>10000</v>
      </c>
      <c r="E13" s="16"/>
      <c r="F13" s="16"/>
      <c r="G13" s="147"/>
      <c r="H13" s="147"/>
      <c r="I13" s="16"/>
      <c r="J13" s="16"/>
      <c r="K13" s="16"/>
      <c r="L13" s="16"/>
    </row>
    <row r="14" spans="1:12" ht="15.75">
      <c r="A14" s="39" t="s">
        <v>15</v>
      </c>
      <c r="B14" s="213">
        <f>I90</f>
        <v>10000</v>
      </c>
      <c r="C14" s="73">
        <v>15000</v>
      </c>
      <c r="D14" s="73">
        <v>15000</v>
      </c>
      <c r="E14" s="16"/>
      <c r="F14" s="16"/>
      <c r="G14" s="147"/>
      <c r="H14" s="147"/>
      <c r="I14" s="16"/>
      <c r="J14" s="16"/>
      <c r="K14" s="16"/>
      <c r="L14" s="16"/>
    </row>
    <row r="15" spans="1:12" ht="36.75">
      <c r="A15" s="127" t="s">
        <v>182</v>
      </c>
      <c r="B15" s="213">
        <v>150000</v>
      </c>
      <c r="C15" s="73">
        <v>0</v>
      </c>
      <c r="D15" s="73">
        <v>0</v>
      </c>
      <c r="E15" s="16"/>
      <c r="F15" s="16"/>
      <c r="G15" s="147"/>
      <c r="H15" s="147"/>
      <c r="I15" s="16"/>
      <c r="J15" s="16"/>
      <c r="K15" s="16"/>
      <c r="L15" s="16"/>
    </row>
    <row r="16" spans="1:12" ht="15.75">
      <c r="A16" s="40" t="s">
        <v>19</v>
      </c>
      <c r="B16" s="75">
        <f>B8+B11+B12+B13+B14+B15</f>
        <v>4483400</v>
      </c>
      <c r="C16" s="75">
        <f>C8+C11+C12+C13+C14</f>
        <v>4460407</v>
      </c>
      <c r="D16" s="75">
        <f>D8+D11+D12+D13+D14</f>
        <v>4540007</v>
      </c>
      <c r="E16" s="16"/>
      <c r="F16" s="16"/>
      <c r="G16" s="22"/>
      <c r="H16" s="22"/>
      <c r="I16" s="16"/>
      <c r="J16" s="16"/>
      <c r="K16" s="16"/>
      <c r="L16" s="16"/>
    </row>
    <row r="17" spans="11:12" ht="30.75" customHeight="1">
      <c r="K17" s="16"/>
      <c r="L17" s="16"/>
    </row>
    <row r="18" spans="11:12" ht="30.75" customHeight="1">
      <c r="K18" s="16"/>
      <c r="L18" s="16"/>
    </row>
    <row r="19" spans="11:12" ht="30.75" customHeight="1">
      <c r="K19" s="16"/>
      <c r="L19" s="16"/>
    </row>
    <row r="20" spans="11:12" ht="30.75" customHeight="1">
      <c r="K20" s="16"/>
      <c r="L20" s="16"/>
    </row>
    <row r="21" spans="11:12" ht="30.75" customHeight="1">
      <c r="K21" s="16"/>
      <c r="L21" s="16"/>
    </row>
    <row r="22" spans="11:12" ht="30.75" customHeight="1">
      <c r="K22" s="16"/>
      <c r="L22" s="16"/>
    </row>
    <row r="23" spans="1:12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5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5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4"/>
      <c r="B28" s="21"/>
      <c r="C28" s="16"/>
      <c r="D28" s="5"/>
      <c r="E28" s="16"/>
      <c r="F28" s="16"/>
      <c r="G28" s="16"/>
      <c r="H28" s="16"/>
      <c r="I28" s="16"/>
      <c r="J28" s="16"/>
      <c r="K28" s="16"/>
      <c r="L28" s="16"/>
    </row>
    <row r="29" spans="1:16" ht="15.75">
      <c r="A29" s="25"/>
      <c r="B29" s="25"/>
      <c r="C29" s="25"/>
      <c r="D29" s="26"/>
      <c r="E29" s="25"/>
      <c r="F29" s="25"/>
      <c r="G29" s="25"/>
      <c r="H29" s="25"/>
      <c r="I29" s="25"/>
      <c r="J29" s="25"/>
      <c r="K29" s="25"/>
      <c r="L29" s="25"/>
      <c r="M29" s="9"/>
      <c r="N29" s="9"/>
      <c r="O29" s="9"/>
      <c r="P29" s="1"/>
    </row>
    <row r="30" spans="1:16" ht="8.25" customHeight="1">
      <c r="A30" s="2"/>
      <c r="B30" s="2"/>
      <c r="C30" s="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43"/>
      <c r="O30" s="43"/>
      <c r="P30" s="43"/>
    </row>
    <row r="31" spans="1:18" ht="9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41"/>
      <c r="Q31" s="10"/>
      <c r="R31" s="10"/>
    </row>
    <row r="32" spans="1:18" s="8" customFormat="1" ht="21.75" customHeight="1" thickBot="1">
      <c r="A32" s="60" t="s">
        <v>20</v>
      </c>
      <c r="B32" s="53"/>
      <c r="C32" s="56"/>
      <c r="D32" s="53" t="s">
        <v>70</v>
      </c>
      <c r="E32" s="61"/>
      <c r="F32" s="61"/>
      <c r="G32" s="61"/>
      <c r="H32" s="61"/>
      <c r="I32" s="56"/>
      <c r="J32" s="56"/>
      <c r="K32" s="62"/>
      <c r="L32" s="62"/>
      <c r="M32" s="62"/>
      <c r="N32" s="62"/>
      <c r="O32" s="62"/>
      <c r="P32" s="49" t="s">
        <v>9</v>
      </c>
      <c r="Q32" s="11" t="s">
        <v>22</v>
      </c>
      <c r="R32" s="11" t="s">
        <v>23</v>
      </c>
    </row>
    <row r="33" spans="1:18" s="149" customFormat="1" ht="90" customHeight="1">
      <c r="A33" s="337" t="s">
        <v>21</v>
      </c>
      <c r="B33" s="338" t="s">
        <v>0</v>
      </c>
      <c r="C33" s="339" t="s">
        <v>156</v>
      </c>
      <c r="D33" s="339" t="s">
        <v>238</v>
      </c>
      <c r="E33" s="339" t="s">
        <v>239</v>
      </c>
      <c r="F33" s="339" t="s">
        <v>50</v>
      </c>
      <c r="G33" s="339" t="s">
        <v>240</v>
      </c>
      <c r="H33" s="290" t="s">
        <v>236</v>
      </c>
      <c r="I33" s="339" t="s">
        <v>241</v>
      </c>
      <c r="J33" s="339" t="s">
        <v>242</v>
      </c>
      <c r="K33" s="339" t="s">
        <v>11</v>
      </c>
      <c r="L33" s="339" t="s">
        <v>30</v>
      </c>
      <c r="M33" s="340" t="s">
        <v>146</v>
      </c>
      <c r="N33" s="341" t="s">
        <v>147</v>
      </c>
      <c r="O33" s="342" t="s">
        <v>157</v>
      </c>
      <c r="P33" s="343" t="s">
        <v>158</v>
      </c>
      <c r="Q33" s="148">
        <f>SUM(Q35:Q38)</f>
        <v>0</v>
      </c>
      <c r="R33" s="148">
        <f>SUM(R35:R38)</f>
        <v>0</v>
      </c>
    </row>
    <row r="34" spans="1:18" s="149" customFormat="1" ht="30" customHeight="1">
      <c r="A34" s="150">
        <v>3</v>
      </c>
      <c r="B34" s="151"/>
      <c r="C34" s="152">
        <f aca="true" t="shared" si="0" ref="C34:P34">C35+C43+C74</f>
        <v>4191500</v>
      </c>
      <c r="D34" s="152">
        <f t="shared" si="0"/>
        <v>3776700</v>
      </c>
      <c r="E34" s="152">
        <f t="shared" si="0"/>
        <v>280400</v>
      </c>
      <c r="F34" s="152">
        <f t="shared" si="0"/>
        <v>0</v>
      </c>
      <c r="G34" s="152">
        <f t="shared" si="0"/>
        <v>124400</v>
      </c>
      <c r="H34" s="152">
        <f t="shared" si="0"/>
        <v>0</v>
      </c>
      <c r="I34" s="152">
        <f t="shared" si="0"/>
        <v>10000</v>
      </c>
      <c r="J34" s="152">
        <f t="shared" si="0"/>
        <v>0</v>
      </c>
      <c r="K34" s="152">
        <f t="shared" si="0"/>
        <v>0</v>
      </c>
      <c r="L34" s="152">
        <f t="shared" si="0"/>
        <v>0</v>
      </c>
      <c r="M34" s="152">
        <f t="shared" si="0"/>
        <v>4283507</v>
      </c>
      <c r="N34" s="152">
        <f t="shared" si="0"/>
        <v>300400</v>
      </c>
      <c r="O34" s="152">
        <f t="shared" si="0"/>
        <v>4363107</v>
      </c>
      <c r="P34" s="152">
        <f t="shared" si="0"/>
        <v>306400</v>
      </c>
      <c r="Q34" s="148"/>
      <c r="R34" s="148"/>
    </row>
    <row r="35" spans="1:18" ht="14.25" customHeight="1" thickBot="1">
      <c r="A35" s="27">
        <v>31</v>
      </c>
      <c r="B35" s="27" t="s">
        <v>7</v>
      </c>
      <c r="C35" s="28">
        <f>C36+C38+C40</f>
        <v>3409700</v>
      </c>
      <c r="D35" s="28">
        <f>D36+D38+D40</f>
        <v>3409700</v>
      </c>
      <c r="E35" s="28">
        <f aca="true" t="shared" si="1" ref="E35:L35">E36+E38+E40</f>
        <v>0</v>
      </c>
      <c r="F35" s="28">
        <f t="shared" si="1"/>
        <v>0</v>
      </c>
      <c r="G35" s="28">
        <f t="shared" si="1"/>
        <v>0</v>
      </c>
      <c r="H35" s="28"/>
      <c r="I35" s="28">
        <f t="shared" si="1"/>
        <v>0</v>
      </c>
      <c r="J35" s="28">
        <f t="shared" si="1"/>
        <v>0</v>
      </c>
      <c r="K35" s="28">
        <f t="shared" si="1"/>
        <v>0</v>
      </c>
      <c r="L35" s="28">
        <f t="shared" si="1"/>
        <v>0</v>
      </c>
      <c r="M35" s="28">
        <f>M36+M38+M40</f>
        <v>3491707</v>
      </c>
      <c r="N35" s="28">
        <f>N36+N38+N40</f>
        <v>0</v>
      </c>
      <c r="O35" s="153">
        <f>O36+O38+O40</f>
        <v>3571707</v>
      </c>
      <c r="P35" s="153">
        <f>P36+P38+P40</f>
        <v>0</v>
      </c>
      <c r="Q35" s="6">
        <v>0</v>
      </c>
      <c r="R35" s="6">
        <v>0</v>
      </c>
    </row>
    <row r="36" spans="1:16" s="157" customFormat="1" ht="14.25" customHeight="1">
      <c r="A36" s="154">
        <v>311</v>
      </c>
      <c r="B36" s="154" t="s">
        <v>26</v>
      </c>
      <c r="C36" s="155">
        <f>C37</f>
        <v>2817993</v>
      </c>
      <c r="D36" s="155">
        <f>D37</f>
        <v>2817993</v>
      </c>
      <c r="E36" s="156">
        <f aca="true" t="shared" si="2" ref="E36:L36">E37+E38</f>
        <v>0</v>
      </c>
      <c r="F36" s="156">
        <f t="shared" si="2"/>
        <v>0</v>
      </c>
      <c r="G36" s="156">
        <f t="shared" si="2"/>
        <v>0</v>
      </c>
      <c r="H36" s="156">
        <f t="shared" si="2"/>
        <v>0</v>
      </c>
      <c r="I36" s="156">
        <f t="shared" si="2"/>
        <v>0</v>
      </c>
      <c r="J36" s="156">
        <f t="shared" si="2"/>
        <v>0</v>
      </c>
      <c r="K36" s="156">
        <f t="shared" si="2"/>
        <v>0</v>
      </c>
      <c r="L36" s="156">
        <f t="shared" si="2"/>
        <v>0</v>
      </c>
      <c r="M36" s="155">
        <f>M37</f>
        <v>2900000</v>
      </c>
      <c r="N36" s="155">
        <f>N37</f>
        <v>0</v>
      </c>
      <c r="O36" s="155">
        <f>O37</f>
        <v>2980000</v>
      </c>
      <c r="P36" s="155">
        <f>P37</f>
        <v>0</v>
      </c>
    </row>
    <row r="37" spans="1:16" ht="14.25" customHeight="1">
      <c r="A37" s="29">
        <v>3111</v>
      </c>
      <c r="B37" s="29" t="s">
        <v>82</v>
      </c>
      <c r="C37" s="67">
        <f>SUM(D37:L37)</f>
        <v>2817993</v>
      </c>
      <c r="D37" s="30">
        <v>2817993</v>
      </c>
      <c r="E37" s="30"/>
      <c r="F37" s="30"/>
      <c r="G37" s="30"/>
      <c r="H37" s="30"/>
      <c r="I37" s="30"/>
      <c r="J37" s="30"/>
      <c r="K37" s="30"/>
      <c r="L37" s="30"/>
      <c r="M37" s="35">
        <v>2900000</v>
      </c>
      <c r="N37" s="35"/>
      <c r="O37" s="35">
        <v>2980000</v>
      </c>
      <c r="P37" s="158"/>
    </row>
    <row r="38" spans="1:18" s="157" customFormat="1" ht="15" customHeight="1">
      <c r="A38" s="159">
        <v>312</v>
      </c>
      <c r="B38" s="159" t="s">
        <v>24</v>
      </c>
      <c r="C38" s="160">
        <f aca="true" t="shared" si="3" ref="C38:C54">SUM(D38:L38)</f>
        <v>100000</v>
      </c>
      <c r="D38" s="160">
        <f>D39</f>
        <v>100000</v>
      </c>
      <c r="E38" s="160">
        <f>E39</f>
        <v>0</v>
      </c>
      <c r="F38" s="160">
        <f>F39</f>
        <v>0</v>
      </c>
      <c r="G38" s="156">
        <f aca="true" t="shared" si="4" ref="G38:L38">G39+G40</f>
        <v>0</v>
      </c>
      <c r="H38" s="156">
        <f t="shared" si="4"/>
        <v>0</v>
      </c>
      <c r="I38" s="156">
        <f t="shared" si="4"/>
        <v>0</v>
      </c>
      <c r="J38" s="156">
        <f t="shared" si="4"/>
        <v>0</v>
      </c>
      <c r="K38" s="156">
        <f t="shared" si="4"/>
        <v>0</v>
      </c>
      <c r="L38" s="156">
        <f t="shared" si="4"/>
        <v>0</v>
      </c>
      <c r="M38" s="160">
        <f>M39</f>
        <v>100000</v>
      </c>
      <c r="N38" s="160">
        <f>N39</f>
        <v>0</v>
      </c>
      <c r="O38" s="160">
        <f>O39</f>
        <v>100000</v>
      </c>
      <c r="P38" s="160">
        <f>P39</f>
        <v>0</v>
      </c>
      <c r="Q38" s="157">
        <v>0</v>
      </c>
      <c r="R38" s="157">
        <v>0</v>
      </c>
    </row>
    <row r="39" spans="1:16" ht="15" customHeight="1">
      <c r="A39" s="66">
        <v>3121</v>
      </c>
      <c r="B39" s="66" t="s">
        <v>83</v>
      </c>
      <c r="C39" s="67">
        <f t="shared" si="3"/>
        <v>100000</v>
      </c>
      <c r="D39" s="67">
        <v>100000</v>
      </c>
      <c r="E39" s="67"/>
      <c r="F39" s="67"/>
      <c r="G39" s="67"/>
      <c r="H39" s="67"/>
      <c r="I39" s="67"/>
      <c r="J39" s="67"/>
      <c r="K39" s="67"/>
      <c r="L39" s="67"/>
      <c r="M39" s="68">
        <v>100000</v>
      </c>
      <c r="N39" s="68"/>
      <c r="O39" s="68">
        <v>100000</v>
      </c>
      <c r="P39" s="158"/>
    </row>
    <row r="40" spans="1:16" s="157" customFormat="1" ht="15" customHeight="1">
      <c r="A40" s="161">
        <v>313</v>
      </c>
      <c r="B40" s="161" t="s">
        <v>34</v>
      </c>
      <c r="C40" s="156">
        <f>C41</f>
        <v>491707</v>
      </c>
      <c r="D40" s="156">
        <f>D41+D42</f>
        <v>491707</v>
      </c>
      <c r="E40" s="156">
        <f>E41+E42</f>
        <v>0</v>
      </c>
      <c r="F40" s="156">
        <f>F41+F42</f>
        <v>0</v>
      </c>
      <c r="G40" s="156">
        <f aca="true" t="shared" si="5" ref="G40:L40">SUM(G41:G42)</f>
        <v>0</v>
      </c>
      <c r="H40" s="156">
        <f t="shared" si="5"/>
        <v>0</v>
      </c>
      <c r="I40" s="156">
        <f t="shared" si="5"/>
        <v>0</v>
      </c>
      <c r="J40" s="156">
        <f t="shared" si="5"/>
        <v>0</v>
      </c>
      <c r="K40" s="156">
        <f t="shared" si="5"/>
        <v>0</v>
      </c>
      <c r="L40" s="156">
        <f t="shared" si="5"/>
        <v>0</v>
      </c>
      <c r="M40" s="156">
        <f>M41+M42</f>
        <v>491707</v>
      </c>
      <c r="N40" s="156">
        <f>N41+N42</f>
        <v>0</v>
      </c>
      <c r="O40" s="156">
        <f>O41+O42</f>
        <v>491707</v>
      </c>
      <c r="P40" s="156">
        <f>P41+P42</f>
        <v>0</v>
      </c>
    </row>
    <row r="41" spans="1:16" ht="15" customHeight="1">
      <c r="A41" s="66">
        <v>3132</v>
      </c>
      <c r="B41" s="66" t="s">
        <v>84</v>
      </c>
      <c r="C41" s="67">
        <v>491707</v>
      </c>
      <c r="D41" s="67">
        <v>491707</v>
      </c>
      <c r="E41" s="67"/>
      <c r="F41" s="67"/>
      <c r="G41" s="162"/>
      <c r="H41" s="162"/>
      <c r="I41" s="67"/>
      <c r="J41" s="67"/>
      <c r="K41" s="67"/>
      <c r="L41" s="67"/>
      <c r="M41" s="68">
        <v>491707</v>
      </c>
      <c r="N41" s="68"/>
      <c r="O41" s="68">
        <v>491707</v>
      </c>
      <c r="P41" s="158"/>
    </row>
    <row r="42" spans="1:16" ht="15" customHeight="1">
      <c r="A42" s="66">
        <v>3133</v>
      </c>
      <c r="B42" s="66" t="s">
        <v>85</v>
      </c>
      <c r="C42" s="67">
        <f t="shared" si="3"/>
        <v>0</v>
      </c>
      <c r="D42" s="67">
        <v>0</v>
      </c>
      <c r="E42" s="67"/>
      <c r="F42" s="67"/>
      <c r="G42" s="162"/>
      <c r="H42" s="162"/>
      <c r="I42" s="67"/>
      <c r="J42" s="67"/>
      <c r="K42" s="67"/>
      <c r="L42" s="67"/>
      <c r="M42" s="68">
        <v>0</v>
      </c>
      <c r="N42" s="68"/>
      <c r="O42" s="68">
        <v>0</v>
      </c>
      <c r="P42" s="158"/>
    </row>
    <row r="43" spans="1:18" ht="14.25" customHeight="1" thickBot="1">
      <c r="A43" s="27">
        <v>32</v>
      </c>
      <c r="B43" s="27" t="s">
        <v>25</v>
      </c>
      <c r="C43" s="28">
        <f>C44+C49+C56+C66+C68</f>
        <v>775800</v>
      </c>
      <c r="D43" s="28">
        <f>D44+D49+D56+D66+D68</f>
        <v>367000</v>
      </c>
      <c r="E43" s="28">
        <f>E44+E49+E56+E68+E66</f>
        <v>274400</v>
      </c>
      <c r="F43" s="28">
        <f>F44+F49+F56+F68+F66</f>
        <v>0</v>
      </c>
      <c r="G43" s="28">
        <f>G49+G56+G66+G68+G44</f>
        <v>124400</v>
      </c>
      <c r="H43" s="28">
        <f>H49+H56+H66+H68+H44</f>
        <v>0</v>
      </c>
      <c r="I43" s="28">
        <f aca="true" t="shared" si="6" ref="I43:P43">I44+I49+I56+I66+I68</f>
        <v>10000</v>
      </c>
      <c r="J43" s="28">
        <f t="shared" si="6"/>
        <v>0</v>
      </c>
      <c r="K43" s="28">
        <f t="shared" si="6"/>
        <v>0</v>
      </c>
      <c r="L43" s="28">
        <f t="shared" si="6"/>
        <v>0</v>
      </c>
      <c r="M43" s="28">
        <f t="shared" si="6"/>
        <v>785800</v>
      </c>
      <c r="N43" s="28">
        <f t="shared" si="6"/>
        <v>294400</v>
      </c>
      <c r="O43" s="28">
        <f t="shared" si="6"/>
        <v>785400</v>
      </c>
      <c r="P43" s="28">
        <f t="shared" si="6"/>
        <v>300400</v>
      </c>
      <c r="Q43" s="12">
        <f>SUM(Q44:Q90)</f>
        <v>0</v>
      </c>
      <c r="R43" s="12">
        <f>SUM(R44:R90)</f>
        <v>0</v>
      </c>
    </row>
    <row r="44" spans="1:18" s="157" customFormat="1" ht="27" customHeight="1">
      <c r="A44" s="154">
        <v>321</v>
      </c>
      <c r="B44" s="163" t="s">
        <v>75</v>
      </c>
      <c r="C44" s="155">
        <f t="shared" si="3"/>
        <v>380000</v>
      </c>
      <c r="D44" s="164">
        <f>SUM(D45:D47)</f>
        <v>300000</v>
      </c>
      <c r="E44" s="155">
        <f aca="true" t="shared" si="7" ref="E44:L44">SUM(E45:E48)</f>
        <v>60000</v>
      </c>
      <c r="F44" s="155">
        <f t="shared" si="7"/>
        <v>0</v>
      </c>
      <c r="G44" s="155">
        <f t="shared" si="7"/>
        <v>10000</v>
      </c>
      <c r="H44" s="155">
        <f>SUM(H45:H48)</f>
        <v>0</v>
      </c>
      <c r="I44" s="155">
        <f t="shared" si="7"/>
        <v>10000</v>
      </c>
      <c r="J44" s="155">
        <f t="shared" si="7"/>
        <v>0</v>
      </c>
      <c r="K44" s="155">
        <f t="shared" si="7"/>
        <v>0</v>
      </c>
      <c r="L44" s="155">
        <f t="shared" si="7"/>
        <v>0</v>
      </c>
      <c r="M44" s="155">
        <f>M45+M46+M47+M48</f>
        <v>400000</v>
      </c>
      <c r="N44" s="155">
        <f>SUM(N45:N48)</f>
        <v>80000</v>
      </c>
      <c r="O44" s="155">
        <f>O45+O46+O47+O48</f>
        <v>400000</v>
      </c>
      <c r="P44" s="155">
        <f>P45+P46+P47+P48</f>
        <v>80000</v>
      </c>
      <c r="Q44" s="157">
        <v>0</v>
      </c>
      <c r="R44" s="157">
        <v>0</v>
      </c>
    </row>
    <row r="45" spans="1:16" ht="15.75" customHeight="1">
      <c r="A45" s="29">
        <v>3211</v>
      </c>
      <c r="B45" s="44" t="s">
        <v>86</v>
      </c>
      <c r="C45" s="30">
        <f t="shared" si="3"/>
        <v>70000</v>
      </c>
      <c r="D45" s="33"/>
      <c r="E45" s="30">
        <v>50000</v>
      </c>
      <c r="F45" s="30"/>
      <c r="G45" s="30">
        <v>10000</v>
      </c>
      <c r="H45" s="30"/>
      <c r="I45" s="30">
        <v>10000</v>
      </c>
      <c r="J45" s="30"/>
      <c r="K45" s="30"/>
      <c r="L45" s="30"/>
      <c r="M45" s="35">
        <v>80000</v>
      </c>
      <c r="N45" s="35">
        <v>60000</v>
      </c>
      <c r="O45" s="35">
        <v>80000</v>
      </c>
      <c r="P45" s="158">
        <v>60000</v>
      </c>
    </row>
    <row r="46" spans="1:16" ht="15" customHeight="1">
      <c r="A46" s="29">
        <v>3212</v>
      </c>
      <c r="B46" s="44" t="s">
        <v>87</v>
      </c>
      <c r="C46" s="30">
        <f t="shared" si="3"/>
        <v>300000</v>
      </c>
      <c r="D46" s="33">
        <v>300000</v>
      </c>
      <c r="E46" s="30"/>
      <c r="F46" s="30"/>
      <c r="G46" s="30"/>
      <c r="H46" s="30"/>
      <c r="I46" s="30"/>
      <c r="J46" s="30"/>
      <c r="K46" s="30"/>
      <c r="L46" s="30"/>
      <c r="M46" s="35">
        <v>300000</v>
      </c>
      <c r="N46" s="35"/>
      <c r="O46" s="35">
        <v>300000</v>
      </c>
      <c r="P46" s="158"/>
    </row>
    <row r="47" spans="1:16" ht="13.5" customHeight="1">
      <c r="A47" s="29">
        <v>3213</v>
      </c>
      <c r="B47" s="44" t="s">
        <v>88</v>
      </c>
      <c r="C47" s="30">
        <f t="shared" si="3"/>
        <v>10000</v>
      </c>
      <c r="D47" s="33"/>
      <c r="E47" s="30">
        <v>10000</v>
      </c>
      <c r="F47" s="30"/>
      <c r="G47" s="30"/>
      <c r="H47" s="30"/>
      <c r="I47" s="30"/>
      <c r="J47" s="30"/>
      <c r="K47" s="30"/>
      <c r="L47" s="30"/>
      <c r="M47" s="35">
        <v>10000</v>
      </c>
      <c r="N47" s="35">
        <v>10000</v>
      </c>
      <c r="O47" s="35">
        <v>10000</v>
      </c>
      <c r="P47" s="158">
        <v>10000</v>
      </c>
    </row>
    <row r="48" spans="1:16" ht="27" customHeight="1">
      <c r="A48" s="29">
        <v>3214</v>
      </c>
      <c r="B48" s="44" t="s">
        <v>89</v>
      </c>
      <c r="C48" s="30">
        <f t="shared" si="3"/>
        <v>0</v>
      </c>
      <c r="D48" s="33"/>
      <c r="E48" s="30"/>
      <c r="F48" s="30"/>
      <c r="G48" s="30"/>
      <c r="H48" s="30"/>
      <c r="I48" s="30"/>
      <c r="J48" s="30"/>
      <c r="K48" s="30"/>
      <c r="L48" s="30"/>
      <c r="M48" s="35">
        <v>10000</v>
      </c>
      <c r="N48" s="35">
        <v>10000</v>
      </c>
      <c r="O48" s="35">
        <v>10000</v>
      </c>
      <c r="P48" s="158">
        <v>10000</v>
      </c>
    </row>
    <row r="49" spans="1:16" s="157" customFormat="1" ht="26.25" customHeight="1">
      <c r="A49" s="159">
        <v>322</v>
      </c>
      <c r="B49" s="165" t="s">
        <v>3</v>
      </c>
      <c r="C49" s="160">
        <f t="shared" si="3"/>
        <v>96000</v>
      </c>
      <c r="D49" s="160">
        <f aca="true" t="shared" si="8" ref="D49:P49">SUM(D50:D54)</f>
        <v>0</v>
      </c>
      <c r="E49" s="160">
        <f t="shared" si="8"/>
        <v>47000</v>
      </c>
      <c r="F49" s="160">
        <f t="shared" si="8"/>
        <v>0</v>
      </c>
      <c r="G49" s="160">
        <f t="shared" si="8"/>
        <v>49000</v>
      </c>
      <c r="H49" s="160">
        <f t="shared" si="8"/>
        <v>0</v>
      </c>
      <c r="I49" s="160">
        <f t="shared" si="8"/>
        <v>0</v>
      </c>
      <c r="J49" s="160">
        <f t="shared" si="8"/>
        <v>0</v>
      </c>
      <c r="K49" s="160">
        <f t="shared" si="8"/>
        <v>0</v>
      </c>
      <c r="L49" s="160">
        <f t="shared" si="8"/>
        <v>0</v>
      </c>
      <c r="M49" s="160">
        <f t="shared" si="8"/>
        <v>66000</v>
      </c>
      <c r="N49" s="160">
        <f t="shared" si="8"/>
        <v>47000</v>
      </c>
      <c r="O49" s="160">
        <f t="shared" si="8"/>
        <v>66000</v>
      </c>
      <c r="P49" s="160">
        <f t="shared" si="8"/>
        <v>50000</v>
      </c>
    </row>
    <row r="50" spans="1:16" ht="17.25" customHeight="1">
      <c r="A50" s="31">
        <v>3221</v>
      </c>
      <c r="B50" s="45" t="s">
        <v>90</v>
      </c>
      <c r="C50" s="32">
        <f t="shared" si="3"/>
        <v>25000</v>
      </c>
      <c r="D50" s="34"/>
      <c r="E50" s="32">
        <v>19000</v>
      </c>
      <c r="F50" s="32"/>
      <c r="G50" s="32">
        <v>6000</v>
      </c>
      <c r="H50" s="32"/>
      <c r="I50" s="32"/>
      <c r="J50" s="32"/>
      <c r="K50" s="32"/>
      <c r="L50" s="32"/>
      <c r="M50" s="48">
        <v>25000</v>
      </c>
      <c r="N50" s="48">
        <v>19000</v>
      </c>
      <c r="O50" s="48">
        <v>25000</v>
      </c>
      <c r="P50" s="158">
        <v>20000</v>
      </c>
    </row>
    <row r="51" spans="1:16" ht="18" customHeight="1">
      <c r="A51" s="31">
        <v>3223</v>
      </c>
      <c r="B51" s="45" t="s">
        <v>91</v>
      </c>
      <c r="C51" s="32">
        <f t="shared" si="3"/>
        <v>45000</v>
      </c>
      <c r="D51" s="34"/>
      <c r="E51" s="32">
        <v>15000</v>
      </c>
      <c r="F51" s="32"/>
      <c r="G51" s="32">
        <v>30000</v>
      </c>
      <c r="H51" s="32"/>
      <c r="I51" s="32"/>
      <c r="J51" s="32"/>
      <c r="K51" s="32"/>
      <c r="L51" s="32"/>
      <c r="M51" s="48">
        <v>15000</v>
      </c>
      <c r="N51" s="48">
        <v>15000</v>
      </c>
      <c r="O51" s="48">
        <v>15000</v>
      </c>
      <c r="P51" s="158">
        <v>15000</v>
      </c>
    </row>
    <row r="52" spans="1:16" ht="18" customHeight="1">
      <c r="A52" s="31">
        <v>3224</v>
      </c>
      <c r="B52" s="45" t="s">
        <v>92</v>
      </c>
      <c r="C52" s="32">
        <v>14000</v>
      </c>
      <c r="D52" s="34"/>
      <c r="E52" s="32">
        <v>7000</v>
      </c>
      <c r="F52" s="32"/>
      <c r="G52" s="32">
        <v>7000</v>
      </c>
      <c r="H52" s="32"/>
      <c r="I52" s="32"/>
      <c r="J52" s="32"/>
      <c r="K52" s="32"/>
      <c r="L52" s="32"/>
      <c r="M52" s="48">
        <v>14000</v>
      </c>
      <c r="N52" s="48">
        <v>7000</v>
      </c>
      <c r="O52" s="48">
        <v>14000</v>
      </c>
      <c r="P52" s="158">
        <v>8000</v>
      </c>
    </row>
    <row r="53" spans="1:16" ht="18" customHeight="1">
      <c r="A53" s="31">
        <v>3225</v>
      </c>
      <c r="B53" s="45" t="s">
        <v>93</v>
      </c>
      <c r="C53" s="32">
        <f t="shared" si="3"/>
        <v>11000</v>
      </c>
      <c r="D53" s="34"/>
      <c r="E53" s="32">
        <v>5000</v>
      </c>
      <c r="F53" s="32"/>
      <c r="G53" s="32">
        <v>6000</v>
      </c>
      <c r="H53" s="32"/>
      <c r="I53" s="32"/>
      <c r="J53" s="32"/>
      <c r="K53" s="32"/>
      <c r="L53" s="32"/>
      <c r="M53" s="48">
        <v>11000</v>
      </c>
      <c r="N53" s="48">
        <v>5000</v>
      </c>
      <c r="O53" s="48">
        <v>11000</v>
      </c>
      <c r="P53" s="158">
        <v>5000</v>
      </c>
    </row>
    <row r="54" spans="1:16" ht="14.25" customHeight="1">
      <c r="A54" s="31">
        <v>3227</v>
      </c>
      <c r="B54" s="167" t="s">
        <v>94</v>
      </c>
      <c r="C54" s="32">
        <f t="shared" si="3"/>
        <v>1000</v>
      </c>
      <c r="D54" s="34"/>
      <c r="E54" s="32">
        <v>1000</v>
      </c>
      <c r="F54" s="32"/>
      <c r="G54" s="32"/>
      <c r="H54" s="32"/>
      <c r="I54" s="32"/>
      <c r="J54" s="32"/>
      <c r="K54" s="32"/>
      <c r="L54" s="32"/>
      <c r="M54" s="158">
        <v>1000</v>
      </c>
      <c r="N54" s="158">
        <v>1000</v>
      </c>
      <c r="O54" s="158">
        <v>1000</v>
      </c>
      <c r="P54" s="158">
        <v>2000</v>
      </c>
    </row>
    <row r="55" spans="1:16" s="12" customFormat="1" ht="1.5" customHeight="1">
      <c r="A55" s="168"/>
      <c r="B55" s="169"/>
      <c r="C55" s="170"/>
      <c r="D55" s="171"/>
      <c r="E55" s="170"/>
      <c r="F55" s="170"/>
      <c r="G55" s="170"/>
      <c r="H55" s="170"/>
      <c r="I55" s="170"/>
      <c r="J55" s="170"/>
      <c r="K55" s="170"/>
      <c r="L55" s="170"/>
      <c r="M55" s="160"/>
      <c r="N55" s="160"/>
      <c r="O55" s="160"/>
      <c r="P55" s="160"/>
    </row>
    <row r="56" spans="1:16" s="157" customFormat="1" ht="14.25" customHeight="1">
      <c r="A56" s="159">
        <v>323</v>
      </c>
      <c r="B56" s="159" t="s">
        <v>4</v>
      </c>
      <c r="C56" s="160">
        <f>SUM(C57:C65)</f>
        <v>217800</v>
      </c>
      <c r="D56" s="166">
        <f>D63</f>
        <v>50000</v>
      </c>
      <c r="E56" s="160">
        <f aca="true" t="shared" si="9" ref="E56:P56">SUM(E57:E65)</f>
        <v>120400</v>
      </c>
      <c r="F56" s="160">
        <f t="shared" si="9"/>
        <v>0</v>
      </c>
      <c r="G56" s="160">
        <f t="shared" si="9"/>
        <v>47400</v>
      </c>
      <c r="H56" s="160">
        <f t="shared" si="9"/>
        <v>0</v>
      </c>
      <c r="I56" s="160">
        <f t="shared" si="9"/>
        <v>0</v>
      </c>
      <c r="J56" s="160">
        <f t="shared" si="9"/>
        <v>0</v>
      </c>
      <c r="K56" s="160">
        <f t="shared" si="9"/>
        <v>0</v>
      </c>
      <c r="L56" s="160">
        <f t="shared" si="9"/>
        <v>0</v>
      </c>
      <c r="M56" s="160">
        <f t="shared" si="9"/>
        <v>217800</v>
      </c>
      <c r="N56" s="160">
        <f t="shared" si="9"/>
        <v>120400</v>
      </c>
      <c r="O56" s="160">
        <f t="shared" si="9"/>
        <v>217400</v>
      </c>
      <c r="P56" s="160">
        <f t="shared" si="9"/>
        <v>122400</v>
      </c>
    </row>
    <row r="57" spans="1:16" ht="14.25" customHeight="1">
      <c r="A57" s="31">
        <v>3231</v>
      </c>
      <c r="B57" s="31" t="s">
        <v>95</v>
      </c>
      <c r="C57" s="32">
        <f aca="true" t="shared" si="10" ref="C57:C77">SUM(D57:L57)</f>
        <v>20000</v>
      </c>
      <c r="D57" s="34"/>
      <c r="E57" s="32">
        <v>20000</v>
      </c>
      <c r="F57" s="32"/>
      <c r="G57" s="32"/>
      <c r="H57" s="32"/>
      <c r="I57" s="32"/>
      <c r="J57" s="32"/>
      <c r="K57" s="32"/>
      <c r="L57" s="32"/>
      <c r="M57" s="48">
        <v>20000</v>
      </c>
      <c r="N57" s="48">
        <v>20000</v>
      </c>
      <c r="O57" s="48">
        <v>20000</v>
      </c>
      <c r="P57" s="158">
        <v>20000</v>
      </c>
    </row>
    <row r="58" spans="1:16" ht="14.25" customHeight="1">
      <c r="A58" s="31">
        <v>3232</v>
      </c>
      <c r="B58" s="31" t="s">
        <v>96</v>
      </c>
      <c r="C58" s="32">
        <v>28000</v>
      </c>
      <c r="D58" s="34"/>
      <c r="E58" s="32">
        <v>18000</v>
      </c>
      <c r="F58" s="32"/>
      <c r="G58" s="32">
        <v>10000</v>
      </c>
      <c r="H58" s="32"/>
      <c r="I58" s="32"/>
      <c r="J58" s="32"/>
      <c r="K58" s="32"/>
      <c r="L58" s="32"/>
      <c r="M58" s="48">
        <v>28000</v>
      </c>
      <c r="N58" s="48">
        <v>18000</v>
      </c>
      <c r="O58" s="48">
        <v>28000</v>
      </c>
      <c r="P58" s="158">
        <v>18000</v>
      </c>
    </row>
    <row r="59" spans="1:16" ht="14.25" customHeight="1">
      <c r="A59" s="31">
        <v>3233</v>
      </c>
      <c r="B59" s="31" t="s">
        <v>97</v>
      </c>
      <c r="C59" s="32">
        <f t="shared" si="10"/>
        <v>15000</v>
      </c>
      <c r="D59" s="34"/>
      <c r="E59" s="32">
        <v>12000</v>
      </c>
      <c r="F59" s="32"/>
      <c r="G59" s="32">
        <v>3000</v>
      </c>
      <c r="H59" s="32"/>
      <c r="I59" s="32"/>
      <c r="J59" s="32"/>
      <c r="K59" s="32"/>
      <c r="L59" s="32"/>
      <c r="M59" s="48">
        <v>15000</v>
      </c>
      <c r="N59" s="48">
        <v>12000</v>
      </c>
      <c r="O59" s="48">
        <v>15000</v>
      </c>
      <c r="P59" s="158">
        <v>12000</v>
      </c>
    </row>
    <row r="60" spans="1:16" ht="14.25" customHeight="1">
      <c r="A60" s="31">
        <v>3234</v>
      </c>
      <c r="B60" s="31" t="s">
        <v>98</v>
      </c>
      <c r="C60" s="32">
        <f t="shared" si="10"/>
        <v>6000</v>
      </c>
      <c r="D60" s="34"/>
      <c r="E60" s="32">
        <v>6000</v>
      </c>
      <c r="F60" s="32"/>
      <c r="G60" s="32"/>
      <c r="H60" s="32"/>
      <c r="I60" s="32"/>
      <c r="J60" s="32"/>
      <c r="K60" s="32"/>
      <c r="L60" s="32"/>
      <c r="M60" s="48">
        <v>6000</v>
      </c>
      <c r="N60" s="48">
        <v>6000</v>
      </c>
      <c r="O60" s="48">
        <v>6000</v>
      </c>
      <c r="P60" s="158">
        <v>6000</v>
      </c>
    </row>
    <row r="61" spans="1:16" ht="14.25" customHeight="1">
      <c r="A61" s="31">
        <v>3235</v>
      </c>
      <c r="B61" s="31" t="s">
        <v>131</v>
      </c>
      <c r="C61" s="32">
        <f t="shared" si="10"/>
        <v>800</v>
      </c>
      <c r="D61" s="34"/>
      <c r="E61" s="32">
        <v>400</v>
      </c>
      <c r="F61" s="32"/>
      <c r="G61" s="32">
        <v>400</v>
      </c>
      <c r="H61" s="32"/>
      <c r="I61" s="32"/>
      <c r="J61" s="32"/>
      <c r="K61" s="32"/>
      <c r="L61" s="32"/>
      <c r="M61" s="48">
        <v>800</v>
      </c>
      <c r="N61" s="48">
        <v>400</v>
      </c>
      <c r="O61" s="48">
        <v>400</v>
      </c>
      <c r="P61" s="158">
        <v>400</v>
      </c>
    </row>
    <row r="62" spans="1:16" ht="14.25" customHeight="1">
      <c r="A62" s="31">
        <v>3236</v>
      </c>
      <c r="B62" s="31" t="s">
        <v>99</v>
      </c>
      <c r="C62" s="32">
        <f t="shared" si="10"/>
        <v>17000</v>
      </c>
      <c r="D62" s="34"/>
      <c r="E62" s="32">
        <v>17000</v>
      </c>
      <c r="F62" s="32"/>
      <c r="G62" s="32"/>
      <c r="H62" s="32"/>
      <c r="I62" s="32"/>
      <c r="J62" s="32"/>
      <c r="K62" s="32"/>
      <c r="L62" s="32"/>
      <c r="M62" s="48">
        <v>17000</v>
      </c>
      <c r="N62" s="48">
        <v>17000</v>
      </c>
      <c r="O62" s="48">
        <v>17000</v>
      </c>
      <c r="P62" s="158">
        <v>17000</v>
      </c>
    </row>
    <row r="63" spans="1:16" ht="14.25" customHeight="1">
      <c r="A63" s="31">
        <v>3237</v>
      </c>
      <c r="B63" s="31" t="s">
        <v>100</v>
      </c>
      <c r="C63" s="32">
        <f t="shared" si="10"/>
        <v>110000</v>
      </c>
      <c r="D63" s="34">
        <v>50000</v>
      </c>
      <c r="E63" s="32">
        <v>30000</v>
      </c>
      <c r="F63" s="32"/>
      <c r="G63" s="32">
        <v>30000</v>
      </c>
      <c r="H63" s="32"/>
      <c r="I63" s="32"/>
      <c r="J63" s="32"/>
      <c r="K63" s="32"/>
      <c r="L63" s="32"/>
      <c r="M63" s="48">
        <v>110000</v>
      </c>
      <c r="N63" s="48">
        <v>30000</v>
      </c>
      <c r="O63" s="48">
        <v>110000</v>
      </c>
      <c r="P63" s="158">
        <v>32000</v>
      </c>
    </row>
    <row r="64" spans="1:16" ht="14.25" customHeight="1">
      <c r="A64" s="31">
        <v>3238</v>
      </c>
      <c r="B64" s="31" t="s">
        <v>101</v>
      </c>
      <c r="C64" s="32">
        <f t="shared" si="10"/>
        <v>12000</v>
      </c>
      <c r="D64" s="34"/>
      <c r="E64" s="32">
        <v>12000</v>
      </c>
      <c r="F64" s="32"/>
      <c r="G64" s="32"/>
      <c r="H64" s="32"/>
      <c r="I64" s="32"/>
      <c r="J64" s="32"/>
      <c r="K64" s="32"/>
      <c r="L64" s="32"/>
      <c r="M64" s="48">
        <v>12000</v>
      </c>
      <c r="N64" s="48">
        <v>12000</v>
      </c>
      <c r="O64" s="48">
        <v>12000</v>
      </c>
      <c r="P64" s="158">
        <v>12000</v>
      </c>
    </row>
    <row r="65" spans="1:16" ht="14.25" customHeight="1">
      <c r="A65" s="31">
        <v>3239</v>
      </c>
      <c r="B65" s="31" t="s">
        <v>102</v>
      </c>
      <c r="C65" s="32">
        <f t="shared" si="10"/>
        <v>9000</v>
      </c>
      <c r="D65" s="34"/>
      <c r="E65" s="32">
        <v>5000</v>
      </c>
      <c r="F65" s="32"/>
      <c r="G65" s="32">
        <v>4000</v>
      </c>
      <c r="H65" s="32"/>
      <c r="I65" s="32"/>
      <c r="J65" s="32"/>
      <c r="K65" s="32"/>
      <c r="L65" s="32"/>
      <c r="M65" s="48">
        <v>9000</v>
      </c>
      <c r="N65" s="48">
        <v>5000</v>
      </c>
      <c r="O65" s="48">
        <v>9000</v>
      </c>
      <c r="P65" s="158">
        <v>5000</v>
      </c>
    </row>
    <row r="66" spans="1:16" s="157" customFormat="1" ht="14.25" customHeight="1">
      <c r="A66" s="159">
        <v>324</v>
      </c>
      <c r="B66" s="159" t="s">
        <v>35</v>
      </c>
      <c r="C66" s="160">
        <f t="shared" si="10"/>
        <v>15000</v>
      </c>
      <c r="D66" s="160">
        <f aca="true" t="shared" si="11" ref="D66:P66">D67</f>
        <v>0</v>
      </c>
      <c r="E66" s="160">
        <f t="shared" si="11"/>
        <v>10000</v>
      </c>
      <c r="F66" s="160">
        <f t="shared" si="11"/>
        <v>0</v>
      </c>
      <c r="G66" s="160">
        <f t="shared" si="11"/>
        <v>5000</v>
      </c>
      <c r="H66" s="160">
        <f t="shared" si="11"/>
        <v>0</v>
      </c>
      <c r="I66" s="160">
        <f t="shared" si="11"/>
        <v>0</v>
      </c>
      <c r="J66" s="160">
        <f t="shared" si="11"/>
        <v>0</v>
      </c>
      <c r="K66" s="160">
        <f t="shared" si="11"/>
        <v>0</v>
      </c>
      <c r="L66" s="160">
        <f t="shared" si="11"/>
        <v>0</v>
      </c>
      <c r="M66" s="160">
        <f t="shared" si="11"/>
        <v>15000</v>
      </c>
      <c r="N66" s="160">
        <f t="shared" si="11"/>
        <v>10000</v>
      </c>
      <c r="O66" s="160">
        <f t="shared" si="11"/>
        <v>15000</v>
      </c>
      <c r="P66" s="160">
        <f t="shared" si="11"/>
        <v>10000</v>
      </c>
    </row>
    <row r="67" spans="1:16" ht="14.25" customHeight="1">
      <c r="A67" s="31">
        <v>3241</v>
      </c>
      <c r="B67" s="31" t="s">
        <v>35</v>
      </c>
      <c r="C67" s="32">
        <f t="shared" si="10"/>
        <v>15000</v>
      </c>
      <c r="D67" s="34"/>
      <c r="E67" s="32">
        <v>10000</v>
      </c>
      <c r="F67" s="32"/>
      <c r="G67" s="32">
        <v>5000</v>
      </c>
      <c r="H67" s="32"/>
      <c r="I67" s="32"/>
      <c r="J67" s="32"/>
      <c r="K67" s="32"/>
      <c r="L67" s="32"/>
      <c r="M67" s="48">
        <v>15000</v>
      </c>
      <c r="N67" s="48">
        <v>10000</v>
      </c>
      <c r="O67" s="48">
        <v>15000</v>
      </c>
      <c r="P67" s="158">
        <v>10000</v>
      </c>
    </row>
    <row r="68" spans="1:18" s="157" customFormat="1" ht="24.75" customHeight="1">
      <c r="A68" s="159">
        <v>329</v>
      </c>
      <c r="B68" s="165" t="s">
        <v>2</v>
      </c>
      <c r="C68" s="160">
        <f>SUM(C69:C73)</f>
        <v>67000</v>
      </c>
      <c r="D68" s="166">
        <f>SUM(D69:D73)</f>
        <v>17000</v>
      </c>
      <c r="E68" s="160">
        <f>SUM(E69:E73)</f>
        <v>37000</v>
      </c>
      <c r="F68" s="160">
        <f>SUM(F69:F73)</f>
        <v>0</v>
      </c>
      <c r="G68" s="160">
        <f>SUM(G70:G73)</f>
        <v>13000</v>
      </c>
      <c r="H68" s="160">
        <f>SUM(H70:H73)</f>
        <v>0</v>
      </c>
      <c r="I68" s="160">
        <f aca="true" t="shared" si="12" ref="I68:P68">SUM(I69:I73)</f>
        <v>0</v>
      </c>
      <c r="J68" s="160">
        <f t="shared" si="12"/>
        <v>0</v>
      </c>
      <c r="K68" s="160">
        <f t="shared" si="12"/>
        <v>0</v>
      </c>
      <c r="L68" s="160">
        <f t="shared" si="12"/>
        <v>0</v>
      </c>
      <c r="M68" s="160">
        <f t="shared" si="12"/>
        <v>87000</v>
      </c>
      <c r="N68" s="160">
        <f t="shared" si="12"/>
        <v>37000</v>
      </c>
      <c r="O68" s="160">
        <f t="shared" si="12"/>
        <v>87000</v>
      </c>
      <c r="P68" s="160">
        <f t="shared" si="12"/>
        <v>38000</v>
      </c>
      <c r="Q68" s="157">
        <v>0</v>
      </c>
      <c r="R68" s="157">
        <v>0</v>
      </c>
    </row>
    <row r="69" spans="1:16" s="157" customFormat="1" ht="15" customHeight="1">
      <c r="A69" s="172">
        <v>3292</v>
      </c>
      <c r="B69" s="173" t="s">
        <v>103</v>
      </c>
      <c r="C69" s="174">
        <f t="shared" si="10"/>
        <v>0</v>
      </c>
      <c r="D69" s="175"/>
      <c r="E69" s="174">
        <v>0</v>
      </c>
      <c r="F69" s="174"/>
      <c r="G69" s="174"/>
      <c r="H69" s="174"/>
      <c r="I69" s="174"/>
      <c r="J69" s="174"/>
      <c r="K69" s="174"/>
      <c r="L69" s="174"/>
      <c r="M69" s="176">
        <v>0</v>
      </c>
      <c r="N69" s="176">
        <v>0</v>
      </c>
      <c r="O69" s="176">
        <v>0</v>
      </c>
      <c r="P69" s="158">
        <v>0</v>
      </c>
    </row>
    <row r="70" spans="1:16" s="157" customFormat="1" ht="15" customHeight="1">
      <c r="A70" s="66">
        <v>3293</v>
      </c>
      <c r="B70" s="177" t="s">
        <v>104</v>
      </c>
      <c r="C70" s="67">
        <f t="shared" si="10"/>
        <v>10000</v>
      </c>
      <c r="D70" s="178"/>
      <c r="E70" s="67">
        <v>5000</v>
      </c>
      <c r="F70" s="67"/>
      <c r="G70" s="67">
        <v>5000</v>
      </c>
      <c r="H70" s="67"/>
      <c r="I70" s="67"/>
      <c r="J70" s="67"/>
      <c r="K70" s="67"/>
      <c r="L70" s="67"/>
      <c r="M70" s="68">
        <v>10000</v>
      </c>
      <c r="N70" s="68">
        <v>5000</v>
      </c>
      <c r="O70" s="68">
        <v>10000</v>
      </c>
      <c r="P70" s="158">
        <v>5000</v>
      </c>
    </row>
    <row r="71" spans="1:16" ht="15.75" customHeight="1">
      <c r="A71" s="66">
        <v>3294</v>
      </c>
      <c r="B71" s="177" t="s">
        <v>105</v>
      </c>
      <c r="C71" s="67">
        <f t="shared" si="10"/>
        <v>10000</v>
      </c>
      <c r="D71" s="178"/>
      <c r="E71" s="67">
        <v>10000</v>
      </c>
      <c r="F71" s="67"/>
      <c r="G71" s="67"/>
      <c r="H71" s="67"/>
      <c r="I71" s="67"/>
      <c r="J71" s="67"/>
      <c r="K71" s="67"/>
      <c r="L71" s="67"/>
      <c r="M71" s="68">
        <v>10000</v>
      </c>
      <c r="N71" s="68">
        <v>10000</v>
      </c>
      <c r="O71" s="68">
        <v>10000</v>
      </c>
      <c r="P71" s="158">
        <v>10000</v>
      </c>
    </row>
    <row r="72" spans="1:16" ht="14.25" customHeight="1">
      <c r="A72" s="31">
        <v>3295</v>
      </c>
      <c r="B72" s="179" t="s">
        <v>106</v>
      </c>
      <c r="C72" s="67">
        <f t="shared" si="10"/>
        <v>22000</v>
      </c>
      <c r="D72" s="32">
        <v>17000</v>
      </c>
      <c r="E72" s="32">
        <v>5000</v>
      </c>
      <c r="F72" s="32"/>
      <c r="G72" s="32"/>
      <c r="H72" s="32"/>
      <c r="I72" s="32"/>
      <c r="J72" s="32"/>
      <c r="K72" s="32"/>
      <c r="L72" s="32"/>
      <c r="M72" s="158">
        <v>22000</v>
      </c>
      <c r="N72" s="158">
        <v>5000</v>
      </c>
      <c r="O72" s="158">
        <v>22000</v>
      </c>
      <c r="P72" s="158">
        <v>5000</v>
      </c>
    </row>
    <row r="73" spans="1:16" ht="27" customHeight="1">
      <c r="A73" s="66">
        <v>3299</v>
      </c>
      <c r="B73" s="177" t="s">
        <v>2</v>
      </c>
      <c r="C73" s="67">
        <f t="shared" si="10"/>
        <v>25000</v>
      </c>
      <c r="D73" s="178"/>
      <c r="E73" s="67">
        <v>17000</v>
      </c>
      <c r="F73" s="67"/>
      <c r="G73" s="67">
        <v>8000</v>
      </c>
      <c r="H73" s="67"/>
      <c r="I73" s="67"/>
      <c r="J73" s="67"/>
      <c r="K73" s="67"/>
      <c r="L73" s="67"/>
      <c r="M73" s="68">
        <v>45000</v>
      </c>
      <c r="N73" s="68">
        <v>17000</v>
      </c>
      <c r="O73" s="68">
        <v>45000</v>
      </c>
      <c r="P73" s="158">
        <v>18000</v>
      </c>
    </row>
    <row r="74" spans="1:18" ht="14.25" customHeight="1" thickBot="1">
      <c r="A74" s="27">
        <v>34</v>
      </c>
      <c r="B74" s="27" t="s">
        <v>5</v>
      </c>
      <c r="C74" s="28">
        <f t="shared" si="10"/>
        <v>6000</v>
      </c>
      <c r="D74" s="28">
        <f aca="true" t="shared" si="13" ref="D74:L74">D75</f>
        <v>0</v>
      </c>
      <c r="E74" s="28">
        <f t="shared" si="13"/>
        <v>6000</v>
      </c>
      <c r="F74" s="28">
        <f t="shared" si="13"/>
        <v>0</v>
      </c>
      <c r="G74" s="28">
        <f t="shared" si="13"/>
        <v>0</v>
      </c>
      <c r="H74" s="28">
        <f t="shared" si="13"/>
        <v>0</v>
      </c>
      <c r="I74" s="28">
        <f t="shared" si="13"/>
        <v>0</v>
      </c>
      <c r="J74" s="28">
        <f t="shared" si="13"/>
        <v>0</v>
      </c>
      <c r="K74" s="28">
        <f t="shared" si="13"/>
        <v>0</v>
      </c>
      <c r="L74" s="28">
        <f t="shared" si="13"/>
        <v>0</v>
      </c>
      <c r="M74" s="28">
        <f>M75</f>
        <v>6000</v>
      </c>
      <c r="N74" s="28">
        <f>N75</f>
        <v>6000</v>
      </c>
      <c r="O74" s="28">
        <f>O75</f>
        <v>6000</v>
      </c>
      <c r="P74" s="28">
        <f>P75</f>
        <v>6000</v>
      </c>
      <c r="Q74" s="6">
        <v>0</v>
      </c>
      <c r="R74" s="6">
        <v>0</v>
      </c>
    </row>
    <row r="75" spans="1:18" s="157" customFormat="1" ht="13.5" customHeight="1">
      <c r="A75" s="154">
        <v>343</v>
      </c>
      <c r="B75" s="154" t="s">
        <v>6</v>
      </c>
      <c r="C75" s="155">
        <f t="shared" si="10"/>
        <v>6000</v>
      </c>
      <c r="D75" s="155">
        <f aca="true" t="shared" si="14" ref="D75:P75">SUM(D76:D77)</f>
        <v>0</v>
      </c>
      <c r="E75" s="155">
        <f t="shared" si="14"/>
        <v>6000</v>
      </c>
      <c r="F75" s="155">
        <f t="shared" si="14"/>
        <v>0</v>
      </c>
      <c r="G75" s="155">
        <f t="shared" si="14"/>
        <v>0</v>
      </c>
      <c r="H75" s="155">
        <f>SUM(H76:H77)</f>
        <v>0</v>
      </c>
      <c r="I75" s="155">
        <f t="shared" si="14"/>
        <v>0</v>
      </c>
      <c r="J75" s="155">
        <f t="shared" si="14"/>
        <v>0</v>
      </c>
      <c r="K75" s="155">
        <f t="shared" si="14"/>
        <v>0</v>
      </c>
      <c r="L75" s="155">
        <f t="shared" si="14"/>
        <v>0</v>
      </c>
      <c r="M75" s="155">
        <f t="shared" si="14"/>
        <v>6000</v>
      </c>
      <c r="N75" s="155">
        <f t="shared" si="14"/>
        <v>6000</v>
      </c>
      <c r="O75" s="155">
        <f t="shared" si="14"/>
        <v>6000</v>
      </c>
      <c r="P75" s="155">
        <f t="shared" si="14"/>
        <v>6000</v>
      </c>
      <c r="Q75" s="180">
        <f>SUM(Q79:Q80)</f>
        <v>0</v>
      </c>
      <c r="R75" s="180">
        <f>SUM(R79:R80)</f>
        <v>0</v>
      </c>
    </row>
    <row r="76" spans="1:18" s="157" customFormat="1" ht="13.5" customHeight="1">
      <c r="A76" s="181">
        <v>3431</v>
      </c>
      <c r="B76" s="181" t="s">
        <v>107</v>
      </c>
      <c r="C76" s="182">
        <f t="shared" si="10"/>
        <v>5000</v>
      </c>
      <c r="D76" s="183"/>
      <c r="E76" s="182">
        <v>5000</v>
      </c>
      <c r="F76" s="182"/>
      <c r="G76" s="182"/>
      <c r="H76" s="182"/>
      <c r="I76" s="182"/>
      <c r="J76" s="182"/>
      <c r="K76" s="182"/>
      <c r="L76" s="182"/>
      <c r="M76" s="184">
        <v>5000</v>
      </c>
      <c r="N76" s="184">
        <v>5000</v>
      </c>
      <c r="O76" s="184">
        <v>5000</v>
      </c>
      <c r="P76" s="158">
        <v>5000</v>
      </c>
      <c r="Q76" s="185"/>
      <c r="R76" s="185"/>
    </row>
    <row r="77" spans="1:18" ht="13.5" customHeight="1">
      <c r="A77" s="186">
        <v>3433</v>
      </c>
      <c r="B77" s="179" t="s">
        <v>108</v>
      </c>
      <c r="C77" s="32">
        <f t="shared" si="10"/>
        <v>1000</v>
      </c>
      <c r="D77" s="32"/>
      <c r="E77" s="32">
        <v>1000</v>
      </c>
      <c r="F77" s="32"/>
      <c r="G77" s="32"/>
      <c r="H77" s="32"/>
      <c r="I77" s="32"/>
      <c r="J77" s="32"/>
      <c r="K77" s="32"/>
      <c r="L77" s="32"/>
      <c r="M77" s="158">
        <v>1000</v>
      </c>
      <c r="N77" s="158">
        <v>1000</v>
      </c>
      <c r="O77" s="158">
        <v>1000</v>
      </c>
      <c r="P77" s="158">
        <v>1000</v>
      </c>
      <c r="Q77" s="1"/>
      <c r="R77" s="1"/>
    </row>
    <row r="78" spans="1:18" ht="22.5" customHeight="1">
      <c r="A78" s="187">
        <v>4</v>
      </c>
      <c r="B78" s="188"/>
      <c r="C78" s="189">
        <f>C79</f>
        <v>291900</v>
      </c>
      <c r="D78" s="189">
        <f aca="true" t="shared" si="15" ref="D78:P78">D79</f>
        <v>0</v>
      </c>
      <c r="E78" s="189">
        <f t="shared" si="15"/>
        <v>12000</v>
      </c>
      <c r="F78" s="189">
        <f t="shared" si="15"/>
        <v>0</v>
      </c>
      <c r="G78" s="189">
        <f t="shared" si="15"/>
        <v>114900</v>
      </c>
      <c r="H78" s="189">
        <f t="shared" si="15"/>
        <v>150000</v>
      </c>
      <c r="I78" s="189">
        <f t="shared" si="15"/>
        <v>0</v>
      </c>
      <c r="J78" s="189">
        <f t="shared" si="15"/>
        <v>15000</v>
      </c>
      <c r="K78" s="189">
        <f t="shared" si="15"/>
        <v>0</v>
      </c>
      <c r="L78" s="189">
        <f t="shared" si="15"/>
        <v>0</v>
      </c>
      <c r="M78" s="189">
        <f t="shared" si="15"/>
        <v>176900</v>
      </c>
      <c r="N78" s="189">
        <f t="shared" si="15"/>
        <v>37000</v>
      </c>
      <c r="O78" s="189">
        <f t="shared" si="15"/>
        <v>176900</v>
      </c>
      <c r="P78" s="189">
        <f t="shared" si="15"/>
        <v>41000</v>
      </c>
      <c r="Q78" s="1"/>
      <c r="R78" s="1"/>
    </row>
    <row r="79" spans="1:16" ht="38.25" customHeight="1" thickBot="1">
      <c r="A79" s="27">
        <v>42</v>
      </c>
      <c r="B79" s="47" t="s">
        <v>27</v>
      </c>
      <c r="C79" s="28">
        <f>C80+C86+C88</f>
        <v>291900</v>
      </c>
      <c r="D79" s="28">
        <f>SUM(D80:D86)</f>
        <v>0</v>
      </c>
      <c r="E79" s="28">
        <f>E80+E86+E88</f>
        <v>12000</v>
      </c>
      <c r="F79" s="28">
        <f>F80+F86+F88</f>
        <v>0</v>
      </c>
      <c r="G79" s="28">
        <f>G80+G86+G88</f>
        <v>114900</v>
      </c>
      <c r="H79" s="28">
        <f>H80+H86+H88</f>
        <v>150000</v>
      </c>
      <c r="I79" s="28">
        <f>I80+I86+I88</f>
        <v>0</v>
      </c>
      <c r="J79" s="28">
        <f>J80</f>
        <v>15000</v>
      </c>
      <c r="K79" s="28">
        <f>SUM(K80:K86)</f>
        <v>0</v>
      </c>
      <c r="L79" s="28">
        <f>SUM(L80:L86)</f>
        <v>0</v>
      </c>
      <c r="M79" s="28">
        <f>M80+M86+M88</f>
        <v>176900</v>
      </c>
      <c r="N79" s="28">
        <f>N80+N86+N88</f>
        <v>37000</v>
      </c>
      <c r="O79" s="28">
        <f>O80+O86+O88</f>
        <v>176900</v>
      </c>
      <c r="P79" s="28">
        <f>P80+P86+P88</f>
        <v>41000</v>
      </c>
    </row>
    <row r="80" spans="1:16" s="157" customFormat="1" ht="14.25" customHeight="1">
      <c r="A80" s="154">
        <v>422</v>
      </c>
      <c r="B80" s="190" t="s">
        <v>28</v>
      </c>
      <c r="C80" s="155">
        <f aca="true" t="shared" si="16" ref="C80:H80">SUM(C81:C85)</f>
        <v>279900</v>
      </c>
      <c r="D80" s="155">
        <f t="shared" si="16"/>
        <v>0</v>
      </c>
      <c r="E80" s="155">
        <f t="shared" si="16"/>
        <v>5000</v>
      </c>
      <c r="F80" s="155">
        <f t="shared" si="16"/>
        <v>0</v>
      </c>
      <c r="G80" s="155">
        <f t="shared" si="16"/>
        <v>109900</v>
      </c>
      <c r="H80" s="155">
        <f t="shared" si="16"/>
        <v>150000</v>
      </c>
      <c r="I80" s="155">
        <f>I81</f>
        <v>0</v>
      </c>
      <c r="J80" s="160">
        <f aca="true" t="shared" si="17" ref="J80:P80">SUM(J81:J85)</f>
        <v>15000</v>
      </c>
      <c r="K80" s="155">
        <f t="shared" si="17"/>
        <v>0</v>
      </c>
      <c r="L80" s="155">
        <f t="shared" si="17"/>
        <v>0</v>
      </c>
      <c r="M80" s="155">
        <f t="shared" si="17"/>
        <v>156900</v>
      </c>
      <c r="N80" s="155">
        <f t="shared" si="17"/>
        <v>22000</v>
      </c>
      <c r="O80" s="155">
        <f t="shared" si="17"/>
        <v>156900</v>
      </c>
      <c r="P80" s="155">
        <f t="shared" si="17"/>
        <v>26000</v>
      </c>
    </row>
    <row r="81" spans="1:16" ht="14.25" customHeight="1">
      <c r="A81" s="69">
        <v>4221</v>
      </c>
      <c r="B81" s="70" t="s">
        <v>109</v>
      </c>
      <c r="C81" s="32">
        <f aca="true" t="shared" si="18" ref="C81:C89">SUM(D81:L81)</f>
        <v>19000</v>
      </c>
      <c r="D81" s="71"/>
      <c r="E81" s="71">
        <v>5000</v>
      </c>
      <c r="F81" s="71"/>
      <c r="G81" s="71">
        <v>9000</v>
      </c>
      <c r="H81" s="71">
        <v>5000</v>
      </c>
      <c r="I81" s="71"/>
      <c r="J81" s="71"/>
      <c r="K81" s="71"/>
      <c r="L81" s="71"/>
      <c r="M81" s="35">
        <v>20000</v>
      </c>
      <c r="N81" s="35">
        <v>11000</v>
      </c>
      <c r="O81" s="35">
        <v>20000</v>
      </c>
      <c r="P81" s="158">
        <v>11000</v>
      </c>
    </row>
    <row r="82" spans="1:16" ht="14.25" customHeight="1">
      <c r="A82" s="69">
        <v>4222</v>
      </c>
      <c r="B82" s="70" t="s">
        <v>110</v>
      </c>
      <c r="C82" s="32">
        <f t="shared" si="18"/>
        <v>7000</v>
      </c>
      <c r="D82" s="71"/>
      <c r="E82" s="71"/>
      <c r="F82" s="71"/>
      <c r="G82" s="71">
        <v>2000</v>
      </c>
      <c r="H82" s="71">
        <v>5000</v>
      </c>
      <c r="I82" s="71"/>
      <c r="J82" s="71"/>
      <c r="K82" s="71"/>
      <c r="L82" s="71"/>
      <c r="M82" s="35">
        <v>4000</v>
      </c>
      <c r="N82" s="35">
        <v>2000</v>
      </c>
      <c r="O82" s="35">
        <v>4000</v>
      </c>
      <c r="P82" s="158">
        <v>3000</v>
      </c>
    </row>
    <row r="83" spans="1:16" ht="14.25" customHeight="1">
      <c r="A83" s="69">
        <v>4223</v>
      </c>
      <c r="B83" s="70" t="s">
        <v>111</v>
      </c>
      <c r="C83" s="32">
        <f t="shared" si="18"/>
        <v>12000</v>
      </c>
      <c r="D83" s="71"/>
      <c r="E83" s="71"/>
      <c r="F83" s="71"/>
      <c r="G83" s="71">
        <v>2000</v>
      </c>
      <c r="H83" s="71">
        <v>10000</v>
      </c>
      <c r="I83" s="71"/>
      <c r="J83" s="71"/>
      <c r="K83" s="71"/>
      <c r="L83" s="71"/>
      <c r="M83" s="35">
        <v>4000</v>
      </c>
      <c r="N83" s="35">
        <v>2000</v>
      </c>
      <c r="O83" s="35">
        <v>4000</v>
      </c>
      <c r="P83" s="158">
        <v>2000</v>
      </c>
    </row>
    <row r="84" spans="1:16" ht="14.25" customHeight="1">
      <c r="A84" s="69">
        <v>4226</v>
      </c>
      <c r="B84" s="70" t="s">
        <v>112</v>
      </c>
      <c r="C84" s="32">
        <f t="shared" si="18"/>
        <v>236900</v>
      </c>
      <c r="D84" s="71"/>
      <c r="E84" s="71"/>
      <c r="F84" s="71"/>
      <c r="G84" s="71">
        <v>91900</v>
      </c>
      <c r="H84" s="71">
        <v>130000</v>
      </c>
      <c r="I84" s="71"/>
      <c r="J84" s="71">
        <v>15000</v>
      </c>
      <c r="K84" s="71"/>
      <c r="L84" s="71"/>
      <c r="M84" s="35">
        <v>111900</v>
      </c>
      <c r="N84" s="35">
        <v>5000</v>
      </c>
      <c r="O84" s="35">
        <v>111900</v>
      </c>
      <c r="P84" s="158">
        <v>7000</v>
      </c>
    </row>
    <row r="85" spans="1:16" ht="14.25" customHeight="1">
      <c r="A85" s="69">
        <v>4227</v>
      </c>
      <c r="B85" s="70" t="s">
        <v>113</v>
      </c>
      <c r="C85" s="71">
        <f t="shared" si="18"/>
        <v>5000</v>
      </c>
      <c r="D85" s="71"/>
      <c r="E85" s="71"/>
      <c r="F85" s="71"/>
      <c r="G85" s="71">
        <v>5000</v>
      </c>
      <c r="H85" s="71"/>
      <c r="I85" s="71"/>
      <c r="J85" s="71"/>
      <c r="K85" s="71"/>
      <c r="L85" s="71"/>
      <c r="M85" s="35">
        <v>17000</v>
      </c>
      <c r="N85" s="35">
        <v>2000</v>
      </c>
      <c r="O85" s="35">
        <v>17000</v>
      </c>
      <c r="P85" s="158">
        <v>3000</v>
      </c>
    </row>
    <row r="86" spans="1:18" s="157" customFormat="1" ht="14.25" customHeight="1">
      <c r="A86" s="159">
        <v>424</v>
      </c>
      <c r="B86" s="191" t="s">
        <v>29</v>
      </c>
      <c r="C86" s="160">
        <f t="shared" si="18"/>
        <v>5000</v>
      </c>
      <c r="D86" s="160">
        <f aca="true" t="shared" si="19" ref="D86:P86">D87</f>
        <v>0</v>
      </c>
      <c r="E86" s="160">
        <f t="shared" si="19"/>
        <v>2000</v>
      </c>
      <c r="F86" s="160">
        <f t="shared" si="19"/>
        <v>0</v>
      </c>
      <c r="G86" s="160">
        <f t="shared" si="19"/>
        <v>3000</v>
      </c>
      <c r="H86" s="160">
        <f t="shared" si="19"/>
        <v>0</v>
      </c>
      <c r="I86" s="160">
        <f t="shared" si="19"/>
        <v>0</v>
      </c>
      <c r="J86" s="160">
        <f t="shared" si="19"/>
        <v>0</v>
      </c>
      <c r="K86" s="160">
        <f t="shared" si="19"/>
        <v>0</v>
      </c>
      <c r="L86" s="160">
        <f t="shared" si="19"/>
        <v>0</v>
      </c>
      <c r="M86" s="160">
        <f t="shared" si="19"/>
        <v>8000</v>
      </c>
      <c r="N86" s="160">
        <f t="shared" si="19"/>
        <v>5000</v>
      </c>
      <c r="O86" s="160">
        <f t="shared" si="19"/>
        <v>8000</v>
      </c>
      <c r="P86" s="160">
        <f t="shared" si="19"/>
        <v>5000</v>
      </c>
      <c r="Q86" s="157">
        <v>0</v>
      </c>
      <c r="R86" s="157">
        <v>0</v>
      </c>
    </row>
    <row r="87" spans="1:16" ht="14.25" customHeight="1">
      <c r="A87" s="31">
        <v>4241</v>
      </c>
      <c r="B87" s="46" t="s">
        <v>114</v>
      </c>
      <c r="C87" s="32">
        <f t="shared" si="18"/>
        <v>5000</v>
      </c>
      <c r="D87" s="32"/>
      <c r="E87" s="32">
        <v>2000</v>
      </c>
      <c r="F87" s="32"/>
      <c r="G87" s="32">
        <v>3000</v>
      </c>
      <c r="H87" s="32"/>
      <c r="I87" s="32"/>
      <c r="J87" s="32"/>
      <c r="K87" s="32"/>
      <c r="L87" s="32"/>
      <c r="M87" s="48">
        <v>8000</v>
      </c>
      <c r="N87" s="48">
        <v>5000</v>
      </c>
      <c r="O87" s="48">
        <v>8000</v>
      </c>
      <c r="P87" s="158">
        <v>5000</v>
      </c>
    </row>
    <row r="88" spans="1:16" s="157" customFormat="1" ht="14.25" customHeight="1">
      <c r="A88" s="159">
        <v>426</v>
      </c>
      <c r="B88" s="191" t="s">
        <v>36</v>
      </c>
      <c r="C88" s="160">
        <f t="shared" si="18"/>
        <v>7000</v>
      </c>
      <c r="D88" s="160">
        <f aca="true" t="shared" si="20" ref="D88:P88">D89</f>
        <v>0</v>
      </c>
      <c r="E88" s="160">
        <f t="shared" si="20"/>
        <v>5000</v>
      </c>
      <c r="F88" s="160">
        <f t="shared" si="20"/>
        <v>0</v>
      </c>
      <c r="G88" s="160">
        <f t="shared" si="20"/>
        <v>2000</v>
      </c>
      <c r="H88" s="160">
        <f t="shared" si="20"/>
        <v>0</v>
      </c>
      <c r="I88" s="160">
        <f t="shared" si="20"/>
        <v>0</v>
      </c>
      <c r="J88" s="160">
        <f t="shared" si="20"/>
        <v>0</v>
      </c>
      <c r="K88" s="160">
        <f t="shared" si="20"/>
        <v>0</v>
      </c>
      <c r="L88" s="160">
        <f t="shared" si="20"/>
        <v>0</v>
      </c>
      <c r="M88" s="160">
        <f t="shared" si="20"/>
        <v>12000</v>
      </c>
      <c r="N88" s="160">
        <f t="shared" si="20"/>
        <v>10000</v>
      </c>
      <c r="O88" s="160">
        <f t="shared" si="20"/>
        <v>12000</v>
      </c>
      <c r="P88" s="160">
        <f t="shared" si="20"/>
        <v>10000</v>
      </c>
    </row>
    <row r="89" spans="1:16" ht="14.25" customHeight="1">
      <c r="A89" s="31">
        <v>4262</v>
      </c>
      <c r="B89" s="46" t="s">
        <v>36</v>
      </c>
      <c r="C89" s="32">
        <f t="shared" si="18"/>
        <v>7000</v>
      </c>
      <c r="D89" s="32"/>
      <c r="E89" s="32">
        <v>5000</v>
      </c>
      <c r="F89" s="32"/>
      <c r="G89" s="32">
        <v>2000</v>
      </c>
      <c r="H89" s="32"/>
      <c r="I89" s="32"/>
      <c r="J89" s="32"/>
      <c r="K89" s="32"/>
      <c r="L89" s="32"/>
      <c r="M89" s="48">
        <v>12000</v>
      </c>
      <c r="N89" s="48">
        <v>10000</v>
      </c>
      <c r="O89" s="48">
        <v>12000</v>
      </c>
      <c r="P89" s="158">
        <v>10000</v>
      </c>
    </row>
    <row r="90" spans="1:18" ht="14.25" customHeight="1">
      <c r="A90" s="134"/>
      <c r="B90" s="135" t="s">
        <v>31</v>
      </c>
      <c r="C90" s="75">
        <f>C78+C34</f>
        <v>4483400</v>
      </c>
      <c r="D90" s="137">
        <f>D35+D43+D74+D79</f>
        <v>3776700</v>
      </c>
      <c r="E90" s="137">
        <f>E79+E74+E43+E35</f>
        <v>292400</v>
      </c>
      <c r="F90" s="137">
        <f>F79+F74+F43+F35</f>
        <v>0</v>
      </c>
      <c r="G90" s="137">
        <f>G79+G43+G35</f>
        <v>239300</v>
      </c>
      <c r="H90" s="291">
        <f>H79+H43+H35</f>
        <v>150000</v>
      </c>
      <c r="I90" s="137">
        <f>I35+I43+I74+I79</f>
        <v>10000</v>
      </c>
      <c r="J90" s="137">
        <f>J35+J43+J74+J79</f>
        <v>15000</v>
      </c>
      <c r="K90" s="137">
        <f>K35+K43+K74+K79</f>
        <v>0</v>
      </c>
      <c r="L90" s="137">
        <f>L35+L43+L74+L79</f>
        <v>0</v>
      </c>
      <c r="M90" s="137">
        <f>M79+M74+M43+M35</f>
        <v>4460407</v>
      </c>
      <c r="N90" s="137">
        <f>N79+N74+N43+N35</f>
        <v>337400</v>
      </c>
      <c r="O90" s="137">
        <f>O79+O74+O43+O35</f>
        <v>4540007</v>
      </c>
      <c r="P90" s="137">
        <f>P79+P74+P43+P35</f>
        <v>347400</v>
      </c>
      <c r="Q90" s="6">
        <v>0</v>
      </c>
      <c r="R90" s="6">
        <v>0</v>
      </c>
    </row>
    <row r="91" spans="1:16" s="192" customFormat="1" ht="14.25" customHeight="1">
      <c r="A91" s="119"/>
      <c r="B91" s="120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</row>
    <row r="92" spans="1:16" ht="15.75">
      <c r="A92" s="50" t="s">
        <v>12</v>
      </c>
      <c r="B92" s="51"/>
      <c r="C92" s="52"/>
      <c r="G92" s="52"/>
      <c r="H92" s="52"/>
      <c r="I92" s="53"/>
      <c r="J92" s="53" t="s">
        <v>14</v>
      </c>
      <c r="K92" s="53"/>
      <c r="L92" s="360" t="s">
        <v>76</v>
      </c>
      <c r="M92" s="360"/>
      <c r="N92" s="360"/>
      <c r="O92" s="360"/>
      <c r="P92" s="360"/>
    </row>
    <row r="93" spans="1:16" ht="15.75">
      <c r="A93" s="58"/>
      <c r="B93" s="55"/>
      <c r="C93" s="53" t="s">
        <v>13</v>
      </c>
      <c r="D93" s="54"/>
      <c r="G93" s="56"/>
      <c r="H93" s="56"/>
      <c r="I93" s="56"/>
      <c r="J93" s="56"/>
      <c r="K93" s="56"/>
      <c r="L93" s="193"/>
      <c r="M93" s="193"/>
      <c r="N93" s="193"/>
      <c r="O93" s="193"/>
      <c r="P93" s="193"/>
    </row>
    <row r="94" spans="1:16" ht="15.75">
      <c r="A94" s="194" t="s">
        <v>32</v>
      </c>
      <c r="B94" s="56"/>
      <c r="C94" s="56" t="s">
        <v>245</v>
      </c>
      <c r="D94" s="56"/>
      <c r="G94" s="56"/>
      <c r="H94" s="56"/>
      <c r="I94" s="56"/>
      <c r="J94" s="56"/>
      <c r="K94" s="56"/>
      <c r="L94" s="361" t="s">
        <v>77</v>
      </c>
      <c r="M94" s="361"/>
      <c r="N94" s="361"/>
      <c r="O94" s="361"/>
      <c r="P94" s="361"/>
    </row>
    <row r="95" spans="1:16" ht="15.75">
      <c r="A95" s="2"/>
      <c r="B95" s="3"/>
      <c r="E95" s="195"/>
      <c r="F95" s="195"/>
      <c r="G95" s="196"/>
      <c r="H95" s="196"/>
      <c r="I95" s="5"/>
      <c r="J95" s="5"/>
      <c r="K95" s="5"/>
      <c r="L95" s="5"/>
      <c r="M95" s="5"/>
      <c r="N95" s="5"/>
      <c r="O95" s="5"/>
      <c r="P95" s="5"/>
    </row>
  </sheetData>
  <sheetProtection/>
  <mergeCells count="12">
    <mergeCell ref="E8:I8"/>
    <mergeCell ref="K8:P8"/>
    <mergeCell ref="E12:I12"/>
    <mergeCell ref="K12:P12"/>
    <mergeCell ref="L92:P92"/>
    <mergeCell ref="L94:P94"/>
    <mergeCell ref="A1:D1"/>
    <mergeCell ref="M1:P1"/>
    <mergeCell ref="A2:L2"/>
    <mergeCell ref="B3:G3"/>
    <mergeCell ref="E7:I7"/>
    <mergeCell ref="K7:P7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D71" sqref="D71"/>
    </sheetView>
  </sheetViews>
  <sheetFormatPr defaultColWidth="9.140625" defaultRowHeight="12.75"/>
  <cols>
    <col min="1" max="1" width="18.421875" style="14" customWidth="1"/>
    <col min="2" max="2" width="22.28125" style="15" customWidth="1"/>
    <col min="3" max="3" width="12.28125" style="6" customWidth="1"/>
    <col min="4" max="4" width="12.28125" style="8" customWidth="1"/>
    <col min="5" max="6" width="8.00390625" style="6" customWidth="1"/>
    <col min="7" max="7" width="7.8515625" style="6" customWidth="1"/>
    <col min="8" max="8" width="10.7109375" style="6" customWidth="1"/>
    <col min="9" max="9" width="9.140625" style="6" customWidth="1"/>
    <col min="10" max="10" width="10.140625" style="6" customWidth="1"/>
    <col min="11" max="11" width="11.00390625" style="6" customWidth="1"/>
    <col min="12" max="12" width="9.421875" style="6" customWidth="1"/>
    <col min="13" max="13" width="9.57421875" style="6" customWidth="1"/>
    <col min="14" max="14" width="9.00390625" style="6" customWidth="1"/>
    <col min="15" max="15" width="16.7109375" style="6" hidden="1" customWidth="1"/>
    <col min="16" max="16" width="16.421875" style="6" hidden="1" customWidth="1"/>
    <col min="17" max="17" width="10.421875" style="6" customWidth="1"/>
    <col min="18" max="16384" width="9.140625" style="6" customWidth="1"/>
  </cols>
  <sheetData>
    <row r="1" spans="1:17" ht="15.75" customHeight="1" thickBot="1">
      <c r="A1" s="344" t="s">
        <v>69</v>
      </c>
      <c r="B1" s="345"/>
      <c r="C1" s="345"/>
      <c r="D1" s="346"/>
      <c r="M1" s="347" t="s">
        <v>16</v>
      </c>
      <c r="N1" s="349"/>
      <c r="O1" s="7"/>
      <c r="P1" s="7"/>
      <c r="Q1" s="7"/>
    </row>
    <row r="2" spans="1:17" ht="20.25" customHeight="1">
      <c r="A2" s="370" t="s">
        <v>163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7"/>
      <c r="N2" s="7"/>
      <c r="O2" s="7"/>
      <c r="P2" s="7"/>
      <c r="Q2" s="7"/>
    </row>
    <row r="3" spans="1:12" ht="18" customHeight="1">
      <c r="A3" s="17" t="s">
        <v>17</v>
      </c>
      <c r="B3" s="5"/>
      <c r="C3" s="5"/>
      <c r="D3" s="4"/>
      <c r="E3" s="16"/>
      <c r="F3" s="16"/>
      <c r="G3" s="16"/>
      <c r="H3" s="16"/>
      <c r="I3" s="16"/>
      <c r="J3" s="16"/>
      <c r="K3" s="16"/>
      <c r="L3" s="16"/>
    </row>
    <row r="4" spans="1:12" ht="22.5" customHeight="1">
      <c r="A4" s="18" t="s">
        <v>69</v>
      </c>
      <c r="B4" s="19"/>
      <c r="C4" s="19"/>
      <c r="D4" s="20"/>
      <c r="E4" s="16"/>
      <c r="F4" s="16"/>
      <c r="G4" s="16"/>
      <c r="H4" s="16"/>
      <c r="I4" s="16"/>
      <c r="J4" s="16"/>
      <c r="K4" s="16"/>
      <c r="L4" s="16"/>
    </row>
    <row r="5" spans="1:12" ht="16.5" customHeight="1">
      <c r="A5" s="21"/>
      <c r="B5" s="16"/>
      <c r="C5" s="16"/>
      <c r="D5" s="20"/>
      <c r="E5" s="16"/>
      <c r="F5" s="16"/>
      <c r="G5" s="16"/>
      <c r="H5" s="16"/>
      <c r="I5" s="16"/>
      <c r="J5" s="16"/>
      <c r="K5" s="16"/>
      <c r="L5" s="16"/>
    </row>
    <row r="6" spans="1:15" ht="38.25" customHeight="1">
      <c r="A6" s="36" t="s">
        <v>18</v>
      </c>
      <c r="B6" s="37" t="s">
        <v>162</v>
      </c>
      <c r="C6" s="38" t="s">
        <v>145</v>
      </c>
      <c r="D6" s="38" t="s">
        <v>160</v>
      </c>
      <c r="E6" s="353" t="s">
        <v>38</v>
      </c>
      <c r="F6" s="354"/>
      <c r="G6" s="355"/>
      <c r="H6" s="355"/>
      <c r="I6" s="355"/>
      <c r="J6" s="64">
        <v>8532</v>
      </c>
      <c r="K6" s="356" t="s">
        <v>39</v>
      </c>
      <c r="L6" s="356"/>
      <c r="M6" s="356"/>
      <c r="N6" s="356"/>
      <c r="O6" s="356"/>
    </row>
    <row r="7" spans="1:15" ht="21.75" customHeight="1">
      <c r="A7" s="39" t="s">
        <v>10</v>
      </c>
      <c r="B7" s="212">
        <f>SUM(B8:B9)</f>
        <v>4069100</v>
      </c>
      <c r="C7" s="212">
        <f>SUM(C8:C9)</f>
        <v>4196107</v>
      </c>
      <c r="D7" s="212">
        <f>SUM(D8:D9)</f>
        <v>4286107</v>
      </c>
      <c r="E7" s="357" t="s">
        <v>40</v>
      </c>
      <c r="F7" s="358"/>
      <c r="G7" s="359"/>
      <c r="H7" s="359"/>
      <c r="I7" s="359"/>
      <c r="J7" s="65" t="s">
        <v>81</v>
      </c>
      <c r="K7" s="356" t="s">
        <v>41</v>
      </c>
      <c r="L7" s="356"/>
      <c r="M7" s="356"/>
      <c r="N7" s="356"/>
      <c r="O7" s="356"/>
    </row>
    <row r="8" spans="1:15" ht="21.75" customHeight="1">
      <c r="A8" s="211" t="s">
        <v>130</v>
      </c>
      <c r="B8" s="72">
        <f>'JLP(R)FP-Ril 4.razina '!B9</f>
        <v>292400</v>
      </c>
      <c r="C8" s="73">
        <f>'JLP(R)FP-Ril 4.razina '!C9</f>
        <v>337400</v>
      </c>
      <c r="D8" s="73">
        <f>'JLP(R)FP-Ril 4.razina '!D9</f>
        <v>347400</v>
      </c>
      <c r="E8" s="123"/>
      <c r="F8" s="144"/>
      <c r="G8" s="124"/>
      <c r="H8" s="124"/>
      <c r="I8" s="124"/>
      <c r="J8" s="65" t="s">
        <v>139</v>
      </c>
      <c r="K8" s="356" t="s">
        <v>41</v>
      </c>
      <c r="L8" s="356"/>
      <c r="M8" s="356"/>
      <c r="N8" s="356"/>
      <c r="O8" s="65"/>
    </row>
    <row r="9" spans="1:15" ht="21.75" customHeight="1">
      <c r="A9" s="211" t="s">
        <v>128</v>
      </c>
      <c r="B9" s="72">
        <f>'JLP(R)FP-Ril 4.razina '!B10</f>
        <v>3776700</v>
      </c>
      <c r="C9" s="73">
        <f>'JLP(R)FP-Ril 4.razina '!C10</f>
        <v>3858707</v>
      </c>
      <c r="D9" s="73">
        <f>'JLP(R)FP-Ril 4.razina '!D10</f>
        <v>3938707</v>
      </c>
      <c r="E9" s="123"/>
      <c r="F9" s="144"/>
      <c r="G9" s="124"/>
      <c r="H9" s="124"/>
      <c r="I9" s="124"/>
      <c r="J9" s="65" t="s">
        <v>140</v>
      </c>
      <c r="K9" s="356" t="s">
        <v>142</v>
      </c>
      <c r="L9" s="356"/>
      <c r="M9" s="356"/>
      <c r="N9" s="356"/>
      <c r="O9" s="65"/>
    </row>
    <row r="10" spans="1:15" ht="29.25" customHeight="1">
      <c r="A10" s="127" t="s">
        <v>71</v>
      </c>
      <c r="B10" s="72">
        <f>'JLP(R)FP-Ril 4.razina '!B11</f>
        <v>300</v>
      </c>
      <c r="C10" s="73">
        <v>300</v>
      </c>
      <c r="D10" s="73">
        <v>300</v>
      </c>
      <c r="E10" s="123"/>
      <c r="F10" s="144"/>
      <c r="G10" s="124"/>
      <c r="H10" s="124"/>
      <c r="I10" s="124"/>
      <c r="J10" s="65" t="s">
        <v>141</v>
      </c>
      <c r="K10" s="356" t="s">
        <v>142</v>
      </c>
      <c r="L10" s="356"/>
      <c r="M10" s="356"/>
      <c r="N10" s="356"/>
      <c r="O10" s="65"/>
    </row>
    <row r="11" spans="1:15" ht="30" customHeight="1">
      <c r="A11" s="63" t="s">
        <v>8</v>
      </c>
      <c r="B11" s="74">
        <f>'JLP(R)FP-Ril 4.razina '!B12</f>
        <v>239000</v>
      </c>
      <c r="C11" s="73">
        <f>'JLP(R)FP-Ril 4.razina '!C12</f>
        <v>239000</v>
      </c>
      <c r="D11" s="73">
        <f>'JLP(R)FP-Ril 4.razina '!D12</f>
        <v>228600</v>
      </c>
      <c r="E11" s="353" t="s">
        <v>137</v>
      </c>
      <c r="F11" s="354"/>
      <c r="G11" s="355"/>
      <c r="H11" s="355"/>
      <c r="I11" s="355"/>
      <c r="J11" s="76" t="s">
        <v>42</v>
      </c>
      <c r="K11" s="356" t="s">
        <v>43</v>
      </c>
      <c r="L11" s="356"/>
      <c r="M11" s="356"/>
      <c r="N11" s="356"/>
      <c r="O11" s="356"/>
    </row>
    <row r="12" spans="1:14" ht="29.25" customHeight="1">
      <c r="A12" s="39" t="s">
        <v>1</v>
      </c>
      <c r="B12" s="72">
        <f>'JLP(R)FP-Ril 4.razina '!B13</f>
        <v>15000</v>
      </c>
      <c r="C12" s="73">
        <v>10000</v>
      </c>
      <c r="D12" s="73">
        <v>10000</v>
      </c>
      <c r="E12" s="353" t="s">
        <v>138</v>
      </c>
      <c r="F12" s="354"/>
      <c r="G12" s="354"/>
      <c r="H12" s="354"/>
      <c r="I12" s="354"/>
      <c r="J12" s="258" t="s">
        <v>135</v>
      </c>
      <c r="K12" s="372" t="s">
        <v>136</v>
      </c>
      <c r="L12" s="372"/>
      <c r="M12" s="372"/>
      <c r="N12" s="372"/>
    </row>
    <row r="13" spans="1:15" ht="36" customHeight="1">
      <c r="A13" s="39" t="s">
        <v>15</v>
      </c>
      <c r="B13" s="72">
        <f>'JLP(R)FP-Ril 4.razina '!B14</f>
        <v>10000</v>
      </c>
      <c r="C13" s="73">
        <v>15000</v>
      </c>
      <c r="D13" s="73">
        <v>15000</v>
      </c>
      <c r="E13" s="353" t="s">
        <v>44</v>
      </c>
      <c r="F13" s="354"/>
      <c r="G13" s="355"/>
      <c r="H13" s="355"/>
      <c r="I13" s="355"/>
      <c r="J13" s="64">
        <v>13</v>
      </c>
      <c r="K13" s="356" t="s">
        <v>45</v>
      </c>
      <c r="L13" s="356"/>
      <c r="M13" s="356"/>
      <c r="N13" s="356"/>
      <c r="O13" s="356"/>
    </row>
    <row r="14" spans="1:15" ht="36" customHeight="1">
      <c r="A14" s="127" t="s">
        <v>182</v>
      </c>
      <c r="B14" s="213">
        <f>'JLP(R)FP-Ril 4.razina '!B15</f>
        <v>150000</v>
      </c>
      <c r="C14" s="73">
        <v>0</v>
      </c>
      <c r="D14" s="73">
        <v>0</v>
      </c>
      <c r="E14" s="261"/>
      <c r="F14" s="261"/>
      <c r="G14" s="262"/>
      <c r="H14" s="262"/>
      <c r="I14" s="262"/>
      <c r="J14" s="64"/>
      <c r="K14" s="65"/>
      <c r="L14" s="65"/>
      <c r="M14" s="65"/>
      <c r="N14" s="65"/>
      <c r="O14" s="65"/>
    </row>
    <row r="15" spans="1:12" ht="15.75">
      <c r="A15" s="40" t="s">
        <v>19</v>
      </c>
      <c r="B15" s="75">
        <f>B7+B10+B11+B12+B13+B14</f>
        <v>4483400</v>
      </c>
      <c r="C15" s="75">
        <f>C7+C10+C11+C12+C13</f>
        <v>4460407</v>
      </c>
      <c r="D15" s="75">
        <f>D7+D10+D11+D12+D13</f>
        <v>4540007</v>
      </c>
      <c r="E15" s="16"/>
      <c r="F15" s="16"/>
      <c r="G15" s="22"/>
      <c r="H15" s="22"/>
      <c r="I15" s="16"/>
      <c r="J15" s="16"/>
      <c r="K15" s="16"/>
      <c r="L15" s="16"/>
    </row>
    <row r="16" spans="11:12" ht="30.75" customHeight="1">
      <c r="K16" s="16"/>
      <c r="L16" s="16"/>
    </row>
    <row r="17" spans="11:12" ht="30.75" customHeight="1">
      <c r="K17" s="16"/>
      <c r="L17" s="16"/>
    </row>
    <row r="18" ht="30.75" customHeight="1">
      <c r="A18" s="143"/>
    </row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spans="11:12" ht="30.75" customHeight="1">
      <c r="K26" s="16"/>
      <c r="L26" s="16"/>
    </row>
    <row r="27" spans="1:12" ht="15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5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5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5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5.75">
      <c r="A33" s="24"/>
      <c r="B33" s="21"/>
      <c r="C33" s="16"/>
      <c r="D33" s="5"/>
      <c r="E33" s="16"/>
      <c r="F33" s="16"/>
      <c r="G33" s="16"/>
      <c r="H33" s="16"/>
      <c r="I33" s="16"/>
      <c r="J33" s="16"/>
      <c r="K33" s="16"/>
      <c r="L33" s="16"/>
    </row>
    <row r="34" spans="1:14" ht="15.75">
      <c r="A34" s="25"/>
      <c r="B34" s="25"/>
      <c r="C34" s="25"/>
      <c r="D34" s="26"/>
      <c r="E34" s="25"/>
      <c r="F34" s="25"/>
      <c r="G34" s="25"/>
      <c r="H34" s="25"/>
      <c r="I34" s="25"/>
      <c r="J34" s="25"/>
      <c r="K34" s="25"/>
      <c r="L34" s="25"/>
      <c r="M34" s="9"/>
      <c r="N34" s="1"/>
    </row>
    <row r="35" spans="1:14" ht="8.25" customHeight="1">
      <c r="A35" s="2"/>
      <c r="B35" s="2"/>
      <c r="C35" s="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3"/>
    </row>
    <row r="36" spans="1:16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41"/>
      <c r="O36" s="10"/>
      <c r="P36" s="10"/>
    </row>
    <row r="37" spans="1:16" s="8" customFormat="1" ht="21.75" customHeight="1" thickBot="1">
      <c r="A37" s="60" t="s">
        <v>20</v>
      </c>
      <c r="B37" s="53"/>
      <c r="C37" s="56"/>
      <c r="D37" s="53" t="s">
        <v>70</v>
      </c>
      <c r="E37" s="61"/>
      <c r="F37" s="61"/>
      <c r="G37" s="61"/>
      <c r="H37" s="61"/>
      <c r="I37" s="56"/>
      <c r="J37" s="56"/>
      <c r="K37" s="62"/>
      <c r="L37" s="62"/>
      <c r="M37" s="62"/>
      <c r="N37" s="49" t="s">
        <v>9</v>
      </c>
      <c r="O37" s="11" t="s">
        <v>22</v>
      </c>
      <c r="P37" s="11" t="s">
        <v>23</v>
      </c>
    </row>
    <row r="38" spans="1:16" ht="90" customHeight="1" thickBot="1">
      <c r="A38" s="333" t="s">
        <v>21</v>
      </c>
      <c r="B38" s="334" t="s">
        <v>0</v>
      </c>
      <c r="C38" s="332" t="s">
        <v>161</v>
      </c>
      <c r="D38" s="332" t="s">
        <v>238</v>
      </c>
      <c r="E38" s="332" t="s">
        <v>239</v>
      </c>
      <c r="F38" s="332" t="s">
        <v>50</v>
      </c>
      <c r="G38" s="332" t="s">
        <v>240</v>
      </c>
      <c r="H38" s="331" t="s">
        <v>236</v>
      </c>
      <c r="I38" s="332" t="s">
        <v>241</v>
      </c>
      <c r="J38" s="332" t="s">
        <v>242</v>
      </c>
      <c r="K38" s="332" t="s">
        <v>11</v>
      </c>
      <c r="L38" s="332" t="s">
        <v>30</v>
      </c>
      <c r="M38" s="335" t="s">
        <v>146</v>
      </c>
      <c r="N38" s="336" t="s">
        <v>157</v>
      </c>
      <c r="O38" s="12">
        <f>SUM(O42:O44)</f>
        <v>0</v>
      </c>
      <c r="P38" s="12">
        <f>SUM(P42:P44)</f>
        <v>0</v>
      </c>
    </row>
    <row r="39" spans="1:18" ht="21.75" customHeight="1" thickBot="1">
      <c r="A39" s="366" t="s">
        <v>132</v>
      </c>
      <c r="B39" s="367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  <c r="N39" s="238"/>
      <c r="O39" s="12"/>
      <c r="P39" s="12"/>
      <c r="R39" s="244"/>
    </row>
    <row r="40" spans="1:16" ht="53.25" customHeight="1" thickBot="1">
      <c r="A40" s="228"/>
      <c r="B40" s="229" t="s">
        <v>133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1"/>
      <c r="N40" s="239"/>
      <c r="O40" s="240"/>
      <c r="P40" s="241"/>
    </row>
    <row r="41" spans="1:16" ht="21" customHeight="1" thickBot="1">
      <c r="A41" s="219">
        <v>3</v>
      </c>
      <c r="B41" s="217"/>
      <c r="C41" s="218">
        <f>C42+C46+C52</f>
        <v>4191500</v>
      </c>
      <c r="D41" s="218">
        <f aca="true" t="shared" si="0" ref="D41:N41">D42+D46+D52</f>
        <v>3776700</v>
      </c>
      <c r="E41" s="218">
        <f t="shared" si="0"/>
        <v>280400</v>
      </c>
      <c r="F41" s="218">
        <f t="shared" si="0"/>
        <v>0</v>
      </c>
      <c r="G41" s="218">
        <f t="shared" si="0"/>
        <v>124400</v>
      </c>
      <c r="H41" s="218">
        <f>H42+H46+H52</f>
        <v>0</v>
      </c>
      <c r="I41" s="218">
        <f t="shared" si="0"/>
        <v>10000</v>
      </c>
      <c r="J41" s="218">
        <f t="shared" si="0"/>
        <v>0</v>
      </c>
      <c r="K41" s="218">
        <f t="shared" si="0"/>
        <v>0</v>
      </c>
      <c r="L41" s="218">
        <f t="shared" si="0"/>
        <v>0</v>
      </c>
      <c r="M41" s="218">
        <f t="shared" si="0"/>
        <v>4283507</v>
      </c>
      <c r="N41" s="218">
        <f t="shared" si="0"/>
        <v>4363107</v>
      </c>
      <c r="O41" s="215"/>
      <c r="P41" s="242"/>
    </row>
    <row r="42" spans="1:16" ht="14.25" customHeight="1" thickBot="1">
      <c r="A42" s="243">
        <v>31</v>
      </c>
      <c r="B42" s="214" t="s">
        <v>7</v>
      </c>
      <c r="C42" s="153">
        <f aca="true" t="shared" si="1" ref="C42:C50">SUM(D42:L42)</f>
        <v>3409700</v>
      </c>
      <c r="D42" s="153">
        <f>SUM(D43:D45)</f>
        <v>3409700</v>
      </c>
      <c r="E42" s="153">
        <f>SUM(E43:E45)</f>
        <v>0</v>
      </c>
      <c r="F42" s="153">
        <f>SUM(F43:F45)</f>
        <v>0</v>
      </c>
      <c r="G42" s="153">
        <f>SUM(G43:G45)</f>
        <v>0</v>
      </c>
      <c r="H42" s="153">
        <f>SUM(H43:H45)</f>
        <v>0</v>
      </c>
      <c r="I42" s="153">
        <v>0</v>
      </c>
      <c r="J42" s="153">
        <f>SUM(J43:J44)</f>
        <v>0</v>
      </c>
      <c r="K42" s="153">
        <f>SUM(K43:K44)</f>
        <v>0</v>
      </c>
      <c r="L42" s="153">
        <f>SUM(L43:L44)</f>
        <v>0</v>
      </c>
      <c r="M42" s="153">
        <f>SUM(M43:M45)</f>
        <v>3491707</v>
      </c>
      <c r="N42" s="153">
        <f>SUM(N43:N45)</f>
        <v>3571707</v>
      </c>
      <c r="O42" s="1">
        <v>0</v>
      </c>
      <c r="P42" s="244">
        <v>0</v>
      </c>
    </row>
    <row r="43" spans="1:16" ht="14.25" customHeight="1">
      <c r="A43" s="245">
        <v>311</v>
      </c>
      <c r="B43" s="29" t="s">
        <v>26</v>
      </c>
      <c r="C43" s="30">
        <f t="shared" si="1"/>
        <v>2817993</v>
      </c>
      <c r="D43" s="30">
        <f>'JLP(R)FP-Ril 4.razina '!D36</f>
        <v>2817993</v>
      </c>
      <c r="E43" s="30">
        <f>'JLP(R)FP-Ril 4.razina '!E36</f>
        <v>0</v>
      </c>
      <c r="F43" s="30">
        <f>'JLP(R)FP-Ril 4.razina '!F36</f>
        <v>0</v>
      </c>
      <c r="G43" s="30">
        <f>'JLP(R)FP-Ril 4.razina '!G36</f>
        <v>0</v>
      </c>
      <c r="H43" s="30"/>
      <c r="I43" s="30">
        <f>'JLP(R)FP-Ril 4.razina '!I36</f>
        <v>0</v>
      </c>
      <c r="J43" s="30">
        <f>'JLP(R)FP-Ril 4.razina '!J36</f>
        <v>0</v>
      </c>
      <c r="K43" s="30">
        <f>'JLP(R)FP-Ril 4.razina '!K36</f>
        <v>0</v>
      </c>
      <c r="L43" s="30">
        <f>'JLP(R)FP-Ril 4.razina '!L36</f>
        <v>0</v>
      </c>
      <c r="M43" s="35">
        <f>'JLP(R)FP-Ril 4.razina '!M36</f>
        <v>2900000</v>
      </c>
      <c r="N43" s="35">
        <f>'JLP(R)FP-Ril 4.razina '!O36</f>
        <v>2980000</v>
      </c>
      <c r="O43" s="1"/>
      <c r="P43" s="244"/>
    </row>
    <row r="44" spans="1:16" ht="15" customHeight="1">
      <c r="A44" s="246">
        <v>312</v>
      </c>
      <c r="B44" s="31" t="s">
        <v>24</v>
      </c>
      <c r="C44" s="30">
        <f t="shared" si="1"/>
        <v>100000</v>
      </c>
      <c r="D44" s="32">
        <f>'JLP(R)FP-Ril 4.razina '!D38</f>
        <v>100000</v>
      </c>
      <c r="E44" s="32">
        <f>'JLP(R)FP-Ril 4.razina '!E38</f>
        <v>0</v>
      </c>
      <c r="F44" s="32">
        <f>'JLP(R)FP-Ril 4.razina '!F38</f>
        <v>0</v>
      </c>
      <c r="G44" s="32">
        <f>'JLP(R)FP-Ril 4.razina '!G38</f>
        <v>0</v>
      </c>
      <c r="H44" s="32"/>
      <c r="I44" s="32">
        <f>'JLP(R)FP-Ril 4.razina '!I38</f>
        <v>0</v>
      </c>
      <c r="J44" s="32">
        <f>'JLP(R)FP-Ril 4.razina '!J38</f>
        <v>0</v>
      </c>
      <c r="K44" s="32">
        <f>'JLP(R)FP-Ril 4.razina '!K38</f>
        <v>0</v>
      </c>
      <c r="L44" s="32">
        <f>'JLP(R)FP-Ril 4.razina '!L38</f>
        <v>0</v>
      </c>
      <c r="M44" s="48">
        <f>'JLP(R)FP-Ril 4.razina '!M38</f>
        <v>100000</v>
      </c>
      <c r="N44" s="48">
        <f>'JLP(R)FP-Ril 4.razina '!O38</f>
        <v>100000</v>
      </c>
      <c r="O44" s="1">
        <v>0</v>
      </c>
      <c r="P44" s="244">
        <v>0</v>
      </c>
    </row>
    <row r="45" spans="1:16" ht="15" customHeight="1">
      <c r="A45" s="247">
        <v>313</v>
      </c>
      <c r="B45" s="66" t="s">
        <v>34</v>
      </c>
      <c r="C45" s="30">
        <f t="shared" si="1"/>
        <v>491707</v>
      </c>
      <c r="D45" s="67">
        <f>'JLP(R)FP-Ril 4.razina '!D40</f>
        <v>491707</v>
      </c>
      <c r="E45" s="67">
        <f>'JLP(R)FP-Ril 4.razina '!E40</f>
        <v>0</v>
      </c>
      <c r="F45" s="67">
        <f>'JLP(R)FP-Ril 4.razina '!F40</f>
        <v>0</v>
      </c>
      <c r="G45" s="67">
        <f>'JLP(R)FP-Ril 4.razina '!G40</f>
        <v>0</v>
      </c>
      <c r="H45" s="67"/>
      <c r="I45" s="67">
        <f>'JLP(R)FP-Ril 4.razina '!I40</f>
        <v>0</v>
      </c>
      <c r="J45" s="67">
        <f>'JLP(R)FP-Ril 4.razina '!J40</f>
        <v>0</v>
      </c>
      <c r="K45" s="67">
        <f>'JLP(R)FP-Ril 4.razina '!K40</f>
        <v>0</v>
      </c>
      <c r="L45" s="67">
        <f>'JLP(R)FP-Ril 4.razina '!L40</f>
        <v>0</v>
      </c>
      <c r="M45" s="68">
        <f>'JLP(R)FP-Ril 4.razina '!M40</f>
        <v>491707</v>
      </c>
      <c r="N45" s="68">
        <f>'JLP(R)FP-Ril 4.razina '!O40</f>
        <v>491707</v>
      </c>
      <c r="O45" s="1"/>
      <c r="P45" s="244"/>
    </row>
    <row r="46" spans="1:16" ht="14.25" customHeight="1" thickBot="1">
      <c r="A46" s="248">
        <v>32</v>
      </c>
      <c r="B46" s="27" t="s">
        <v>25</v>
      </c>
      <c r="C46" s="28">
        <f t="shared" si="1"/>
        <v>775800</v>
      </c>
      <c r="D46" s="28">
        <f aca="true" t="shared" si="2" ref="D46:L46">SUM(D47:D51)</f>
        <v>367000</v>
      </c>
      <c r="E46" s="28">
        <f t="shared" si="2"/>
        <v>274400</v>
      </c>
      <c r="F46" s="28">
        <f t="shared" si="2"/>
        <v>0</v>
      </c>
      <c r="G46" s="28">
        <f t="shared" si="2"/>
        <v>124400</v>
      </c>
      <c r="H46" s="28">
        <f t="shared" si="2"/>
        <v>0</v>
      </c>
      <c r="I46" s="28">
        <f t="shared" si="2"/>
        <v>10000</v>
      </c>
      <c r="J46" s="28">
        <f t="shared" si="2"/>
        <v>0</v>
      </c>
      <c r="K46" s="28">
        <f t="shared" si="2"/>
        <v>0</v>
      </c>
      <c r="L46" s="28">
        <f t="shared" si="2"/>
        <v>0</v>
      </c>
      <c r="M46" s="28">
        <f>SUM(M47:M51)</f>
        <v>785800</v>
      </c>
      <c r="N46" s="28">
        <f>SUM(N47:N51)</f>
        <v>785400</v>
      </c>
      <c r="O46" s="215">
        <f>SUM(O47:O61)</f>
        <v>0</v>
      </c>
      <c r="P46" s="242">
        <f>SUM(P47:P61)</f>
        <v>0</v>
      </c>
    </row>
    <row r="47" spans="1:16" ht="30.75" customHeight="1">
      <c r="A47" s="245">
        <v>321</v>
      </c>
      <c r="B47" s="44" t="s">
        <v>75</v>
      </c>
      <c r="C47" s="30">
        <f t="shared" si="1"/>
        <v>380000</v>
      </c>
      <c r="D47" s="33">
        <f>'JLP(R)FP-Ril 4.razina '!D44</f>
        <v>300000</v>
      </c>
      <c r="E47" s="30">
        <f>'JLP(R)FP-Ril 4.razina '!E44</f>
        <v>60000</v>
      </c>
      <c r="F47" s="30">
        <f>'JLP(R)FP-Ril 4.razina '!F44</f>
        <v>0</v>
      </c>
      <c r="G47" s="30">
        <f>'JLP(R)FP-Ril 4.razina '!G44</f>
        <v>10000</v>
      </c>
      <c r="H47" s="30"/>
      <c r="I47" s="30">
        <f>'JLP(R)FP-Ril 4.razina '!I44</f>
        <v>10000</v>
      </c>
      <c r="J47" s="30">
        <f>'JLP(R)FP-Ril 4.razina '!J44</f>
        <v>0</v>
      </c>
      <c r="K47" s="30">
        <f>'JLP(R)FP-Ril 4.razina '!K44</f>
        <v>0</v>
      </c>
      <c r="L47" s="30">
        <f>'JLP(R)FP-Ril 4.razina '!L44</f>
        <v>0</v>
      </c>
      <c r="M47" s="35">
        <f>'JLP(R)FP-Ril 4.razina '!M44</f>
        <v>400000</v>
      </c>
      <c r="N47" s="35">
        <f>'JLP(R)FP-Ril 4.razina '!O44</f>
        <v>400000</v>
      </c>
      <c r="O47" s="1">
        <v>0</v>
      </c>
      <c r="P47" s="244">
        <v>0</v>
      </c>
    </row>
    <row r="48" spans="1:16" ht="26.25" customHeight="1">
      <c r="A48" s="246">
        <v>322</v>
      </c>
      <c r="B48" s="45" t="s">
        <v>3</v>
      </c>
      <c r="C48" s="30">
        <f t="shared" si="1"/>
        <v>96000</v>
      </c>
      <c r="D48" s="34">
        <f>'JLP(R)FP-Ril 4.razina '!D49</f>
        <v>0</v>
      </c>
      <c r="E48" s="32">
        <f>'JLP(R)FP-Ril 4.razina '!E49</f>
        <v>47000</v>
      </c>
      <c r="F48" s="32">
        <f>'JLP(R)FP-Ril 4.razina '!F49</f>
        <v>0</v>
      </c>
      <c r="G48" s="32">
        <f>'JLP(R)FP-Ril 4.razina '!G49</f>
        <v>49000</v>
      </c>
      <c r="H48" s="32"/>
      <c r="I48" s="32">
        <f>'JLP(R)FP-Ril 4.razina '!I49</f>
        <v>0</v>
      </c>
      <c r="J48" s="32">
        <f>'JLP(R)FP-Ril 4.razina '!J49</f>
        <v>0</v>
      </c>
      <c r="K48" s="32">
        <f>'JLP(R)FP-Ril 4.razina '!K49</f>
        <v>0</v>
      </c>
      <c r="L48" s="32">
        <f>'JLP(R)FP-Ril 4.razina '!L49</f>
        <v>0</v>
      </c>
      <c r="M48" s="48">
        <f>'JLP(R)FP-Ril 4.razina '!M49</f>
        <v>66000</v>
      </c>
      <c r="N48" s="48">
        <f>'JLP(R)FP-Ril 4.razina '!O49</f>
        <v>66000</v>
      </c>
      <c r="O48" s="1"/>
      <c r="P48" s="244"/>
    </row>
    <row r="49" spans="1:16" ht="14.25" customHeight="1">
      <c r="A49" s="246">
        <v>323</v>
      </c>
      <c r="B49" s="31" t="s">
        <v>4</v>
      </c>
      <c r="C49" s="32">
        <f t="shared" si="1"/>
        <v>217800</v>
      </c>
      <c r="D49" s="34">
        <f>'JLP(R)FP-Ril 4.razina '!D56</f>
        <v>50000</v>
      </c>
      <c r="E49" s="32">
        <f>'JLP(R)FP-Ril 4.razina '!E56</f>
        <v>120400</v>
      </c>
      <c r="F49" s="32">
        <f>'JLP(R)FP-Ril 4.razina '!F56</f>
        <v>0</v>
      </c>
      <c r="G49" s="32">
        <f>'JLP(R)FP-Ril 4.razina '!G56</f>
        <v>47400</v>
      </c>
      <c r="H49" s="32"/>
      <c r="I49" s="32">
        <f>'JLP(R)FP-Ril 4.razina '!I56</f>
        <v>0</v>
      </c>
      <c r="J49" s="32">
        <f>'JLP(R)FP-Ril 4.razina '!J56</f>
        <v>0</v>
      </c>
      <c r="K49" s="32">
        <f>'JLP(R)FP-Ril 4.razina '!K56</f>
        <v>0</v>
      </c>
      <c r="L49" s="32">
        <f>'JLP(R)FP-Ril 4.razina '!L56</f>
        <v>0</v>
      </c>
      <c r="M49" s="48">
        <f>'JLP(R)FP-Ril 4.razina '!M56</f>
        <v>217800</v>
      </c>
      <c r="N49" s="48">
        <f>'JLP(R)FP-Ril 4.razina '!O56</f>
        <v>217400</v>
      </c>
      <c r="O49" s="1"/>
      <c r="P49" s="244"/>
    </row>
    <row r="50" spans="1:16" ht="14.25" customHeight="1">
      <c r="A50" s="246">
        <v>324</v>
      </c>
      <c r="B50" s="31" t="s">
        <v>35</v>
      </c>
      <c r="C50" s="30">
        <f t="shared" si="1"/>
        <v>15000</v>
      </c>
      <c r="D50" s="34">
        <f>'JLP(R)FP-Ril 4.razina '!D66</f>
        <v>0</v>
      </c>
      <c r="E50" s="32">
        <f>'JLP(R)FP-Ril 4.razina '!E66</f>
        <v>10000</v>
      </c>
      <c r="F50" s="32">
        <f>'JLP(R)FP-Ril 4.razina '!F66</f>
        <v>0</v>
      </c>
      <c r="G50" s="32">
        <f>'JLP(R)FP-Ril 4.razina '!G66</f>
        <v>5000</v>
      </c>
      <c r="H50" s="32"/>
      <c r="I50" s="32">
        <f>'JLP(R)FP-Ril 4.razina '!I66</f>
        <v>0</v>
      </c>
      <c r="J50" s="32">
        <f>'JLP(R)FP-Ril 4.razina '!J66</f>
        <v>0</v>
      </c>
      <c r="K50" s="32">
        <f>'JLP(R)FP-Ril 4.razina '!K66</f>
        <v>0</v>
      </c>
      <c r="L50" s="32">
        <f>'JLP(R)FP-Ril 4.razina '!L66</f>
        <v>0</v>
      </c>
      <c r="M50" s="48">
        <f>'JLP(R)FP-Ril 4.razina '!M66</f>
        <v>15000</v>
      </c>
      <c r="N50" s="48">
        <f>'JLP(R)FP-Ril 4.razina '!O66</f>
        <v>15000</v>
      </c>
      <c r="O50" s="1"/>
      <c r="P50" s="244"/>
    </row>
    <row r="51" spans="1:16" ht="24.75" customHeight="1">
      <c r="A51" s="246">
        <v>329</v>
      </c>
      <c r="B51" s="45" t="s">
        <v>2</v>
      </c>
      <c r="C51" s="32">
        <f>SUM(D51:G51)</f>
        <v>67000</v>
      </c>
      <c r="D51" s="34">
        <f>'JLP(R)FP-Ril 4.razina '!D68</f>
        <v>17000</v>
      </c>
      <c r="E51" s="32">
        <f>'JLP(R)FP-Ril 4.razina '!E68</f>
        <v>37000</v>
      </c>
      <c r="F51" s="32">
        <f>'JLP(R)FP-Ril 4.razina '!F68</f>
        <v>0</v>
      </c>
      <c r="G51" s="32">
        <f>'JLP(R)FP-Ril 4.razina '!G68</f>
        <v>13000</v>
      </c>
      <c r="H51" s="32"/>
      <c r="I51" s="32">
        <f>'JLP(R)FP-Ril 4.razina '!I68</f>
        <v>0</v>
      </c>
      <c r="J51" s="32">
        <f>'JLP(R)FP-Ril 4.razina '!J68</f>
        <v>0</v>
      </c>
      <c r="K51" s="32">
        <f>'JLP(R)FP-Ril 4.razina '!K68</f>
        <v>0</v>
      </c>
      <c r="L51" s="32">
        <f>'JLP(R)FP-Ril 4.razina '!L68</f>
        <v>0</v>
      </c>
      <c r="M51" s="48">
        <f>'JLP(R)FP-Ril 4.razina '!M68</f>
        <v>87000</v>
      </c>
      <c r="N51" s="48">
        <f>'JLP(R)FP-Ril 4.razina '!O68</f>
        <v>87000</v>
      </c>
      <c r="O51" s="1">
        <v>0</v>
      </c>
      <c r="P51" s="244">
        <v>0</v>
      </c>
    </row>
    <row r="52" spans="1:16" ht="14.25" customHeight="1" thickBot="1">
      <c r="A52" s="248">
        <v>34</v>
      </c>
      <c r="B52" s="27" t="s">
        <v>5</v>
      </c>
      <c r="C52" s="28">
        <f aca="true" t="shared" si="3" ref="C52:C60">SUM(D52:L52)</f>
        <v>6000</v>
      </c>
      <c r="D52" s="28">
        <f aca="true" t="shared" si="4" ref="D52:L52">D53</f>
        <v>0</v>
      </c>
      <c r="E52" s="28">
        <f t="shared" si="4"/>
        <v>6000</v>
      </c>
      <c r="F52" s="28">
        <f t="shared" si="4"/>
        <v>0</v>
      </c>
      <c r="G52" s="28">
        <f t="shared" si="4"/>
        <v>0</v>
      </c>
      <c r="H52" s="28">
        <f t="shared" si="4"/>
        <v>0</v>
      </c>
      <c r="I52" s="28">
        <f t="shared" si="4"/>
        <v>0</v>
      </c>
      <c r="J52" s="28">
        <f t="shared" si="4"/>
        <v>0</v>
      </c>
      <c r="K52" s="28">
        <f t="shared" si="4"/>
        <v>0</v>
      </c>
      <c r="L52" s="28">
        <f t="shared" si="4"/>
        <v>0</v>
      </c>
      <c r="M52" s="28">
        <f>M53</f>
        <v>6000</v>
      </c>
      <c r="N52" s="28">
        <f>N53</f>
        <v>6000</v>
      </c>
      <c r="O52" s="1">
        <v>0</v>
      </c>
      <c r="P52" s="244">
        <v>0</v>
      </c>
    </row>
    <row r="53" spans="1:16" ht="13.5" customHeight="1" thickBot="1">
      <c r="A53" s="249">
        <v>343</v>
      </c>
      <c r="B53" s="181" t="s">
        <v>6</v>
      </c>
      <c r="C53" s="182">
        <f t="shared" si="3"/>
        <v>6000</v>
      </c>
      <c r="D53" s="183">
        <f>'JLP(R)FP-Ril 4.razina '!D75</f>
        <v>0</v>
      </c>
      <c r="E53" s="182">
        <f>'JLP(R)FP-Ril 4.razina '!E75</f>
        <v>6000</v>
      </c>
      <c r="F53" s="182">
        <f>'JLP(R)FP-Ril 4.razina '!F75</f>
        <v>0</v>
      </c>
      <c r="G53" s="182">
        <f>'JLP(R)FP-Ril 4.razina '!G75</f>
        <v>0</v>
      </c>
      <c r="H53" s="182"/>
      <c r="I53" s="182">
        <f>'JLP(R)FP-Ril 4.razina '!I75</f>
        <v>0</v>
      </c>
      <c r="J53" s="182">
        <f>'JLP(R)FP-Ril 4.razina '!J75</f>
        <v>0</v>
      </c>
      <c r="K53" s="182">
        <f>'JLP(R)FP-Ril 4.razina '!K75</f>
        <v>0</v>
      </c>
      <c r="L53" s="182">
        <f>'JLP(R)FP-Ril 4.razina '!L75</f>
        <v>0</v>
      </c>
      <c r="M53" s="184">
        <f>'JLP(R)FP-Ril 4.razina '!M75</f>
        <v>6000</v>
      </c>
      <c r="N53" s="184">
        <f>'JLP(R)FP-Ril 4.razina '!O75</f>
        <v>6000</v>
      </c>
      <c r="O53" s="235">
        <f>SUM(O57:O58)</f>
        <v>0</v>
      </c>
      <c r="P53" s="250">
        <f>SUM(P57:P58)</f>
        <v>0</v>
      </c>
    </row>
    <row r="54" spans="1:16" ht="13.5" customHeight="1" thickBot="1">
      <c r="A54" s="368" t="s">
        <v>132</v>
      </c>
      <c r="B54" s="369"/>
      <c r="C54" s="232"/>
      <c r="D54" s="233"/>
      <c r="E54" s="232"/>
      <c r="F54" s="232"/>
      <c r="G54" s="232"/>
      <c r="H54" s="232"/>
      <c r="I54" s="232"/>
      <c r="J54" s="232"/>
      <c r="K54" s="232"/>
      <c r="L54" s="232"/>
      <c r="M54" s="234"/>
      <c r="N54" s="234"/>
      <c r="O54" s="236"/>
      <c r="P54" s="237"/>
    </row>
    <row r="55" spans="1:16" ht="48" customHeight="1" thickBot="1">
      <c r="A55" s="249"/>
      <c r="B55" s="257" t="s">
        <v>134</v>
      </c>
      <c r="C55" s="182"/>
      <c r="D55" s="183"/>
      <c r="E55" s="182"/>
      <c r="F55" s="182"/>
      <c r="G55" s="182"/>
      <c r="H55" s="182"/>
      <c r="I55" s="182"/>
      <c r="J55" s="182"/>
      <c r="K55" s="182"/>
      <c r="L55" s="182"/>
      <c r="M55" s="184"/>
      <c r="N55" s="184"/>
      <c r="O55" s="215"/>
      <c r="P55" s="242"/>
    </row>
    <row r="56" spans="1:16" ht="13.5" customHeight="1" thickBot="1">
      <c r="A56" s="220">
        <v>4</v>
      </c>
      <c r="B56" s="221"/>
      <c r="C56" s="222">
        <f>C57</f>
        <v>291900</v>
      </c>
      <c r="D56" s="222">
        <f aca="true" t="shared" si="5" ref="D56:N56">D57</f>
        <v>0</v>
      </c>
      <c r="E56" s="222">
        <f t="shared" si="5"/>
        <v>12000</v>
      </c>
      <c r="F56" s="222">
        <f t="shared" si="5"/>
        <v>0</v>
      </c>
      <c r="G56" s="222">
        <f t="shared" si="5"/>
        <v>114900</v>
      </c>
      <c r="H56" s="222">
        <f t="shared" si="5"/>
        <v>150000</v>
      </c>
      <c r="I56" s="222">
        <f t="shared" si="5"/>
        <v>0</v>
      </c>
      <c r="J56" s="222">
        <f t="shared" si="5"/>
        <v>15000</v>
      </c>
      <c r="K56" s="222">
        <f t="shared" si="5"/>
        <v>0</v>
      </c>
      <c r="L56" s="222">
        <f t="shared" si="5"/>
        <v>0</v>
      </c>
      <c r="M56" s="222">
        <f t="shared" si="5"/>
        <v>176900</v>
      </c>
      <c r="N56" s="222">
        <f t="shared" si="5"/>
        <v>176900</v>
      </c>
      <c r="O56" s="215"/>
      <c r="P56" s="242"/>
    </row>
    <row r="57" spans="1:16" ht="38.25" customHeight="1" thickBot="1">
      <c r="A57" s="243">
        <v>42</v>
      </c>
      <c r="B57" s="216" t="s">
        <v>27</v>
      </c>
      <c r="C57" s="153">
        <f t="shared" si="3"/>
        <v>291900</v>
      </c>
      <c r="D57" s="153">
        <f aca="true" t="shared" si="6" ref="D57:L57">SUM(D58:D59)</f>
        <v>0</v>
      </c>
      <c r="E57" s="153">
        <f>SUM(E58:E60)</f>
        <v>12000</v>
      </c>
      <c r="F57" s="153">
        <f>SUM(F58:F60)</f>
        <v>0</v>
      </c>
      <c r="G57" s="153">
        <f>SUM(G58:G60)</f>
        <v>114900</v>
      </c>
      <c r="H57" s="153">
        <f>SUM(H58:H60)</f>
        <v>150000</v>
      </c>
      <c r="I57" s="153">
        <f t="shared" si="6"/>
        <v>0</v>
      </c>
      <c r="J57" s="153">
        <f t="shared" si="6"/>
        <v>15000</v>
      </c>
      <c r="K57" s="153">
        <f t="shared" si="6"/>
        <v>0</v>
      </c>
      <c r="L57" s="153">
        <f t="shared" si="6"/>
        <v>0</v>
      </c>
      <c r="M57" s="153">
        <f>SUM(M58:M60)</f>
        <v>176900</v>
      </c>
      <c r="N57" s="153">
        <f>SUM(N58:N60)</f>
        <v>176900</v>
      </c>
      <c r="O57" s="1"/>
      <c r="P57" s="244"/>
    </row>
    <row r="58" spans="1:16" ht="14.25" customHeight="1">
      <c r="A58" s="251">
        <v>422</v>
      </c>
      <c r="B58" s="70" t="s">
        <v>28</v>
      </c>
      <c r="C58" s="30">
        <f t="shared" si="3"/>
        <v>279900</v>
      </c>
      <c r="D58" s="71">
        <f>'JLP(R)FP-Ril 4.razina '!D80</f>
        <v>0</v>
      </c>
      <c r="E58" s="71">
        <f>'JLP(R)FP-Ril 4.razina '!E80</f>
        <v>5000</v>
      </c>
      <c r="F58" s="71">
        <f>'JLP(R)FP-Ril 4.razina '!F80</f>
        <v>0</v>
      </c>
      <c r="G58" s="71">
        <f>'JLP(R)FP-Ril 4.razina '!G80</f>
        <v>109900</v>
      </c>
      <c r="H58" s="71">
        <f>'JLP(R)FP-Ril 4.razina '!H80</f>
        <v>150000</v>
      </c>
      <c r="I58" s="71">
        <f>'JLP(R)FP-Ril 4.razina '!I80</f>
        <v>0</v>
      </c>
      <c r="J58" s="71">
        <f>'JLP(R)FP-Ril 4.razina '!J80</f>
        <v>15000</v>
      </c>
      <c r="K58" s="71">
        <f>'JLP(R)FP-Ril 4.razina '!K80</f>
        <v>0</v>
      </c>
      <c r="L58" s="71">
        <f>'JLP(R)FP-Ril 4.razina '!L80</f>
        <v>0</v>
      </c>
      <c r="M58" s="35">
        <f>'JLP(R)FP-Ril 4.razina '!M80</f>
        <v>156900</v>
      </c>
      <c r="N58" s="35">
        <f>'JLP(R)FP-Ril 4.razina '!O80</f>
        <v>156900</v>
      </c>
      <c r="O58" s="1"/>
      <c r="P58" s="244"/>
    </row>
    <row r="59" spans="1:16" ht="14.25" customHeight="1">
      <c r="A59" s="246">
        <v>424</v>
      </c>
      <c r="B59" s="46" t="s">
        <v>29</v>
      </c>
      <c r="C59" s="30">
        <f t="shared" si="3"/>
        <v>5000</v>
      </c>
      <c r="D59" s="32">
        <f>'JLP(R)FP-Ril 4.razina '!D86</f>
        <v>0</v>
      </c>
      <c r="E59" s="32">
        <f>'JLP(R)FP-Ril 4.razina '!E86</f>
        <v>2000</v>
      </c>
      <c r="F59" s="32">
        <f>'JLP(R)FP-Ril 4.razina '!F86</f>
        <v>0</v>
      </c>
      <c r="G59" s="32">
        <f>'JLP(R)FP-Ril 4.razina '!G86</f>
        <v>3000</v>
      </c>
      <c r="H59" s="32"/>
      <c r="I59" s="32">
        <f>'JLP(R)FP-Ril 4.razina '!I86</f>
        <v>0</v>
      </c>
      <c r="J59" s="32">
        <f>'JLP(R)FP-Ril 4.razina '!J86</f>
        <v>0</v>
      </c>
      <c r="K59" s="32">
        <f>'JLP(R)FP-Ril 4.razina '!K86</f>
        <v>0</v>
      </c>
      <c r="L59" s="32">
        <f>'JLP(R)FP-Ril 4.razina '!L86</f>
        <v>0</v>
      </c>
      <c r="M59" s="48">
        <f>'JLP(R)FP-Ril 4.razina '!M86</f>
        <v>8000</v>
      </c>
      <c r="N59" s="48">
        <f>'JLP(R)FP-Ril 4.razina '!O86</f>
        <v>8000</v>
      </c>
      <c r="O59" s="1">
        <v>0</v>
      </c>
      <c r="P59" s="244">
        <v>0</v>
      </c>
    </row>
    <row r="60" spans="1:16" ht="14.25" customHeight="1">
      <c r="A60" s="246">
        <v>426</v>
      </c>
      <c r="B60" s="46" t="s">
        <v>36</v>
      </c>
      <c r="C60" s="30">
        <f t="shared" si="3"/>
        <v>7000</v>
      </c>
      <c r="D60" s="32">
        <f>'JLP(R)FP-Ril 4.razina '!D88</f>
        <v>0</v>
      </c>
      <c r="E60" s="32">
        <f>'JLP(R)FP-Ril 4.razina '!E88</f>
        <v>5000</v>
      </c>
      <c r="F60" s="32">
        <f>'JLP(R)FP-Ril 4.razina '!F88</f>
        <v>0</v>
      </c>
      <c r="G60" s="32">
        <f>'JLP(R)FP-Ril 4.razina '!G88</f>
        <v>2000</v>
      </c>
      <c r="H60" s="32"/>
      <c r="I60" s="32">
        <f>'JLP(R)FP-Ril 4.razina '!I88</f>
        <v>0</v>
      </c>
      <c r="J60" s="32">
        <f>'JLP(R)FP-Ril 4.razina '!J88</f>
        <v>0</v>
      </c>
      <c r="K60" s="32">
        <f>'JLP(R)FP-Ril 4.razina '!K88</f>
        <v>0</v>
      </c>
      <c r="L60" s="32">
        <f>'JLP(R)FP-Ril 4.razina '!L88</f>
        <v>0</v>
      </c>
      <c r="M60" s="48">
        <f>'JLP(R)FP-Ril 4.razina '!M88</f>
        <v>12000</v>
      </c>
      <c r="N60" s="48">
        <f>'JLP(R)FP-Ril 4.razina '!O88</f>
        <v>12000</v>
      </c>
      <c r="O60" s="1"/>
      <c r="P60" s="244"/>
    </row>
    <row r="61" spans="1:16" ht="14.25" customHeight="1" thickBot="1">
      <c r="A61" s="252"/>
      <c r="B61" s="253" t="s">
        <v>31</v>
      </c>
      <c r="C61" s="254">
        <f>C57+C52+C46+C42</f>
        <v>4483400</v>
      </c>
      <c r="D61" s="254">
        <f>D42+D46+D52+D57</f>
        <v>3776700</v>
      </c>
      <c r="E61" s="254">
        <f>E57+E52+E46+E42</f>
        <v>292400</v>
      </c>
      <c r="F61" s="254">
        <f>F57+F52+F46+F42</f>
        <v>0</v>
      </c>
      <c r="G61" s="254">
        <f>G57+G52+G46+G42</f>
        <v>239300</v>
      </c>
      <c r="H61" s="292">
        <f>H57+H52+H46+H42</f>
        <v>150000</v>
      </c>
      <c r="I61" s="254">
        <f>I42+I46+I52+I57</f>
        <v>10000</v>
      </c>
      <c r="J61" s="254">
        <f>J42+J46+J52+J57</f>
        <v>15000</v>
      </c>
      <c r="K61" s="254">
        <f>K42+K46+K52+K57</f>
        <v>0</v>
      </c>
      <c r="L61" s="254">
        <f>L42+L46+L52+L57</f>
        <v>0</v>
      </c>
      <c r="M61" s="254">
        <f>M42+M46+M52+M57</f>
        <v>4460407</v>
      </c>
      <c r="N61" s="254">
        <f>N57+N52+N46+N42</f>
        <v>4540007</v>
      </c>
      <c r="O61" s="255">
        <v>0</v>
      </c>
      <c r="P61" s="256">
        <v>0</v>
      </c>
    </row>
    <row r="62" spans="1:14" ht="14.25" customHeight="1">
      <c r="A62" s="119"/>
      <c r="B62" s="120"/>
      <c r="C62" s="121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</row>
    <row r="63" spans="1:14" ht="15.75">
      <c r="A63" s="50" t="s">
        <v>12</v>
      </c>
      <c r="B63" s="51"/>
      <c r="C63" s="52"/>
      <c r="D63" s="53" t="s">
        <v>13</v>
      </c>
      <c r="E63" s="54"/>
      <c r="F63" s="54"/>
      <c r="G63" s="52"/>
      <c r="H63" s="52"/>
      <c r="I63" s="53"/>
      <c r="J63" s="53" t="s">
        <v>14</v>
      </c>
      <c r="K63" s="53"/>
      <c r="L63" s="94" t="s">
        <v>76</v>
      </c>
      <c r="M63" s="94"/>
      <c r="N63" s="94"/>
    </row>
    <row r="64" spans="1:14" ht="15.75">
      <c r="A64" s="58"/>
      <c r="B64" s="55"/>
      <c r="C64" s="56"/>
      <c r="D64" s="57" t="s">
        <v>245</v>
      </c>
      <c r="E64" s="56"/>
      <c r="F64" s="56"/>
      <c r="G64" s="56"/>
      <c r="H64" s="56"/>
      <c r="I64" s="56"/>
      <c r="J64" s="56"/>
      <c r="K64" s="362"/>
      <c r="L64" s="362"/>
      <c r="M64" s="362"/>
      <c r="N64" s="362"/>
    </row>
    <row r="65" spans="1:14" ht="15.75">
      <c r="A65" s="59" t="s">
        <v>32</v>
      </c>
      <c r="B65" s="56"/>
      <c r="C65" s="56"/>
      <c r="D65" s="56"/>
      <c r="E65" s="56"/>
      <c r="F65" s="56"/>
      <c r="G65" s="56"/>
      <c r="H65" s="56"/>
      <c r="I65" s="56"/>
      <c r="J65" s="56"/>
      <c r="K65" s="363"/>
      <c r="L65" s="363"/>
      <c r="M65" s="363"/>
      <c r="N65" s="132"/>
    </row>
    <row r="66" spans="1:22" ht="15.75">
      <c r="A66" s="2"/>
      <c r="B66" s="3"/>
      <c r="C66" s="5"/>
      <c r="D66" s="4"/>
      <c r="E66" s="4"/>
      <c r="F66" s="4"/>
      <c r="G66" s="5"/>
      <c r="H66" s="5"/>
      <c r="I66" s="5"/>
      <c r="J66" s="5"/>
      <c r="K66" s="365" t="s">
        <v>77</v>
      </c>
      <c r="L66" s="365"/>
      <c r="M66" s="365"/>
      <c r="N66" s="5"/>
      <c r="U66" s="364"/>
      <c r="V66" s="364"/>
    </row>
  </sheetData>
  <sheetProtection/>
  <mergeCells count="22">
    <mergeCell ref="K12:N12"/>
    <mergeCell ref="K8:N8"/>
    <mergeCell ref="K9:N9"/>
    <mergeCell ref="K10:N10"/>
    <mergeCell ref="E13:I13"/>
    <mergeCell ref="K13:O13"/>
    <mergeCell ref="E12:I12"/>
    <mergeCell ref="M1:N1"/>
    <mergeCell ref="A1:D1"/>
    <mergeCell ref="K6:O6"/>
    <mergeCell ref="K7:O7"/>
    <mergeCell ref="K11:O11"/>
    <mergeCell ref="E6:I6"/>
    <mergeCell ref="E7:I7"/>
    <mergeCell ref="E11:I11"/>
    <mergeCell ref="A2:L2"/>
    <mergeCell ref="K64:N64"/>
    <mergeCell ref="K65:M65"/>
    <mergeCell ref="U66:V66"/>
    <mergeCell ref="K66:M66"/>
    <mergeCell ref="A39:B39"/>
    <mergeCell ref="A54:B54"/>
  </mergeCells>
  <printOptions/>
  <pageMargins left="0.7" right="0.7" top="0.75" bottom="0.75" header="0.3" footer="0.3"/>
  <pageSetup fitToHeight="2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9">
      <selection activeCell="C23" sqref="C23"/>
    </sheetView>
  </sheetViews>
  <sheetFormatPr defaultColWidth="9.140625" defaultRowHeight="12.75"/>
  <cols>
    <col min="1" max="1" width="37.8515625" style="0" customWidth="1"/>
    <col min="2" max="2" width="12.7109375" style="0" customWidth="1"/>
    <col min="3" max="3" width="11.140625" style="0" customWidth="1"/>
    <col min="4" max="4" width="11.7109375" style="0" customWidth="1"/>
    <col min="5" max="6" width="11.8515625" style="0" customWidth="1"/>
    <col min="7" max="7" width="10.421875" style="0" customWidth="1"/>
    <col min="8" max="8" width="13.57421875" style="0" customWidth="1"/>
    <col min="9" max="9" width="19.7109375" style="0" customWidth="1"/>
  </cols>
  <sheetData>
    <row r="1" spans="1:9" ht="13.5" thickBot="1">
      <c r="A1" s="78" t="s">
        <v>46</v>
      </c>
      <c r="H1" s="79" t="s">
        <v>47</v>
      </c>
      <c r="I1" s="80"/>
    </row>
    <row r="2" spans="1:9" ht="21" thickBot="1">
      <c r="A2" s="265" t="s">
        <v>164</v>
      </c>
      <c r="B2" s="265"/>
      <c r="C2" s="265"/>
      <c r="D2" s="265"/>
      <c r="G2" s="265"/>
      <c r="H2" s="265"/>
      <c r="I2" s="265"/>
    </row>
    <row r="3" spans="1:9" ht="13.5" thickBot="1">
      <c r="A3" s="81" t="s">
        <v>48</v>
      </c>
      <c r="B3" s="266" t="s">
        <v>143</v>
      </c>
      <c r="C3" s="267"/>
      <c r="D3" s="267"/>
      <c r="E3" s="298"/>
      <c r="F3" s="300"/>
      <c r="G3" s="267"/>
      <c r="H3" s="267"/>
      <c r="I3" s="268"/>
    </row>
    <row r="4" spans="1:9" ht="88.5" customHeight="1" thickBot="1">
      <c r="A4" s="82" t="s">
        <v>49</v>
      </c>
      <c r="B4" s="269" t="s">
        <v>243</v>
      </c>
      <c r="C4" s="272" t="s">
        <v>50</v>
      </c>
      <c r="D4" s="272" t="s">
        <v>8</v>
      </c>
      <c r="E4" s="290" t="s">
        <v>237</v>
      </c>
      <c r="F4" s="302" t="s">
        <v>15</v>
      </c>
      <c r="G4" s="272" t="s">
        <v>51</v>
      </c>
      <c r="H4" s="272" t="s">
        <v>11</v>
      </c>
      <c r="I4" s="274" t="s">
        <v>52</v>
      </c>
    </row>
    <row r="5" spans="1:9" ht="111" customHeight="1" thickBot="1">
      <c r="A5" s="83" t="s">
        <v>53</v>
      </c>
      <c r="B5" s="270"/>
      <c r="C5" s="271"/>
      <c r="D5" s="271"/>
      <c r="E5" s="299"/>
      <c r="F5" s="305"/>
      <c r="G5" s="304"/>
      <c r="H5" s="273"/>
      <c r="I5" s="275"/>
    </row>
    <row r="6" spans="1:9" ht="33" customHeight="1">
      <c r="A6" s="307" t="s">
        <v>72</v>
      </c>
      <c r="B6" s="308"/>
      <c r="C6" s="308"/>
      <c r="D6" s="308"/>
      <c r="E6" s="272"/>
      <c r="F6" s="272"/>
      <c r="G6" s="308"/>
      <c r="H6" s="308"/>
      <c r="I6" s="309"/>
    </row>
    <row r="7" spans="1:9" ht="29.25" customHeight="1">
      <c r="A7" s="84" t="s">
        <v>80</v>
      </c>
      <c r="B7" s="85"/>
      <c r="C7" s="85"/>
      <c r="D7" s="85"/>
      <c r="E7" s="303"/>
      <c r="F7" s="301"/>
      <c r="G7" s="85"/>
      <c r="H7" s="85"/>
      <c r="I7" s="86"/>
    </row>
    <row r="8" spans="1:12" ht="29.25" customHeight="1">
      <c r="A8" s="84" t="s">
        <v>128</v>
      </c>
      <c r="B8" s="85"/>
      <c r="C8" s="85"/>
      <c r="D8" s="85"/>
      <c r="E8" s="293"/>
      <c r="F8" s="85">
        <v>3776700</v>
      </c>
      <c r="G8" s="85"/>
      <c r="H8" s="85"/>
      <c r="I8" s="86"/>
      <c r="J8" s="277"/>
      <c r="K8" s="277"/>
      <c r="L8" s="277"/>
    </row>
    <row r="9" spans="1:12" ht="29.25" customHeight="1">
      <c r="A9" s="84" t="s">
        <v>185</v>
      </c>
      <c r="B9" s="85"/>
      <c r="C9" s="85"/>
      <c r="D9" s="85"/>
      <c r="E9" s="85"/>
      <c r="F9" s="85">
        <f>'[1]JLP(R)FP-Ril'!I66</f>
        <v>10000</v>
      </c>
      <c r="G9" s="85"/>
      <c r="H9" s="85"/>
      <c r="I9" s="86"/>
      <c r="J9" s="306"/>
      <c r="K9" s="306"/>
      <c r="L9" s="277"/>
    </row>
    <row r="10" spans="1:12" ht="29.25" customHeight="1">
      <c r="A10" s="310" t="s">
        <v>186</v>
      </c>
      <c r="B10" s="85"/>
      <c r="C10" s="85"/>
      <c r="D10" s="85"/>
      <c r="E10" s="85"/>
      <c r="F10" s="85"/>
      <c r="G10" s="85"/>
      <c r="H10" s="85"/>
      <c r="I10" s="86"/>
      <c r="J10" s="306"/>
      <c r="K10" s="306"/>
      <c r="L10" s="277"/>
    </row>
    <row r="11" spans="1:9" ht="28.5" customHeight="1">
      <c r="A11" s="84" t="s">
        <v>63</v>
      </c>
      <c r="B11" s="85"/>
      <c r="C11" s="85">
        <f>'JLP(R)FP-Ril 4.razina '!B11</f>
        <v>300</v>
      </c>
      <c r="D11" s="85"/>
      <c r="E11" s="85"/>
      <c r="F11" s="85"/>
      <c r="G11" s="85"/>
      <c r="H11" s="85"/>
      <c r="I11" s="86"/>
    </row>
    <row r="12" spans="1:9" ht="25.5" customHeight="1">
      <c r="A12" s="84" t="s">
        <v>54</v>
      </c>
      <c r="B12" s="85"/>
      <c r="C12" s="85"/>
      <c r="D12" s="85">
        <f>'JLP(R)FP-Ril 4.razina '!B12</f>
        <v>239000</v>
      </c>
      <c r="E12" s="85"/>
      <c r="F12" s="277"/>
      <c r="G12" s="85"/>
      <c r="H12" s="85"/>
      <c r="I12" s="86"/>
    </row>
    <row r="13" spans="1:9" ht="18" customHeight="1">
      <c r="A13" s="84" t="s">
        <v>55</v>
      </c>
      <c r="B13" s="85"/>
      <c r="C13" s="85"/>
      <c r="D13" s="85"/>
      <c r="E13" s="85"/>
      <c r="F13" s="85"/>
      <c r="G13" s="85">
        <f>'JLP(R)FP-Ril'!J61</f>
        <v>15000</v>
      </c>
      <c r="H13" s="85"/>
      <c r="I13" s="86"/>
    </row>
    <row r="14" spans="1:9" ht="17.25" customHeight="1">
      <c r="A14" s="87" t="s">
        <v>56</v>
      </c>
      <c r="B14" s="85">
        <f>'JLP(R)FP-Ril 4.razina '!B9</f>
        <v>292400</v>
      </c>
      <c r="C14" s="88"/>
      <c r="D14" s="88"/>
      <c r="E14" s="88"/>
      <c r="F14" s="88"/>
      <c r="G14" s="88"/>
      <c r="H14" s="88"/>
      <c r="I14" s="89"/>
    </row>
    <row r="15" spans="1:9" ht="21.75" customHeight="1">
      <c r="A15" s="311" t="s">
        <v>184</v>
      </c>
      <c r="B15" s="85"/>
      <c r="C15" s="85"/>
      <c r="D15" s="85"/>
      <c r="E15" s="85">
        <v>150000</v>
      </c>
      <c r="F15" s="85"/>
      <c r="G15" s="85"/>
      <c r="H15" s="85"/>
      <c r="I15" s="86"/>
    </row>
    <row r="16" spans="1:9" ht="13.5" thickBot="1">
      <c r="A16" s="296" t="s">
        <v>57</v>
      </c>
      <c r="B16" s="295">
        <f>SUM(B6:B15)</f>
        <v>292400</v>
      </c>
      <c r="C16" s="295">
        <f>SUM(C6:C15)</f>
        <v>300</v>
      </c>
      <c r="D16" s="295">
        <f>SUM(D6:D15)</f>
        <v>239000</v>
      </c>
      <c r="E16" s="295">
        <f>SUM(E6:E15)</f>
        <v>150000</v>
      </c>
      <c r="F16" s="295">
        <v>3786700</v>
      </c>
      <c r="G16" s="295">
        <f>SUM(G6:G15)</f>
        <v>15000</v>
      </c>
      <c r="H16" s="295">
        <f>SUM(H6:H15)</f>
        <v>0</v>
      </c>
      <c r="I16" s="312">
        <f>SUM(I6:I15)</f>
        <v>0</v>
      </c>
    </row>
    <row r="17" spans="1:9" ht="13.5" thickBot="1">
      <c r="A17" s="297" t="s">
        <v>165</v>
      </c>
      <c r="B17" s="373">
        <f>SUM(B16:I16)</f>
        <v>4483400</v>
      </c>
      <c r="C17" s="374"/>
      <c r="D17" s="374"/>
      <c r="E17" s="374"/>
      <c r="F17" s="374"/>
      <c r="G17" s="374"/>
      <c r="H17" s="374"/>
      <c r="I17" s="375"/>
    </row>
    <row r="18" spans="1:9" ht="28.5" customHeight="1">
      <c r="A18" s="90" t="s">
        <v>58</v>
      </c>
      <c r="B18" s="91"/>
      <c r="C18" s="91"/>
      <c r="D18" s="91"/>
      <c r="E18" s="294"/>
      <c r="F18" s="294"/>
      <c r="G18" s="91"/>
      <c r="H18" s="91"/>
      <c r="I18" s="91"/>
    </row>
    <row r="19" spans="1:9" ht="28.5" customHeight="1">
      <c r="A19" s="92" t="s">
        <v>166</v>
      </c>
      <c r="B19" s="91"/>
      <c r="C19" s="91"/>
      <c r="D19" s="91"/>
      <c r="E19" s="91"/>
      <c r="F19" s="91"/>
      <c r="G19" s="91"/>
      <c r="H19" s="91"/>
      <c r="I19" s="91"/>
    </row>
    <row r="20" spans="1:9" ht="40.5" customHeight="1">
      <c r="A20" s="376" t="s">
        <v>59</v>
      </c>
      <c r="B20" s="376"/>
      <c r="C20" s="376"/>
      <c r="D20" s="376"/>
      <c r="E20" s="376"/>
      <c r="F20" s="376"/>
      <c r="G20" s="376"/>
      <c r="H20" s="376"/>
      <c r="I20" s="376"/>
    </row>
    <row r="21" spans="1:9" ht="14.25">
      <c r="A21" s="125"/>
      <c r="B21" s="126"/>
      <c r="C21" s="126"/>
      <c r="D21" s="126"/>
      <c r="E21" s="126"/>
      <c r="F21" s="126"/>
      <c r="G21" s="126"/>
      <c r="H21" s="126"/>
      <c r="I21" s="126"/>
    </row>
    <row r="22" spans="1:11" ht="15">
      <c r="A22" s="50" t="s">
        <v>12</v>
      </c>
      <c r="B22" s="93"/>
      <c r="C22" s="94" t="s">
        <v>13</v>
      </c>
      <c r="D22" s="94"/>
      <c r="E22" s="53"/>
      <c r="F22" s="53"/>
      <c r="G22" s="53"/>
      <c r="H22" s="94" t="s">
        <v>76</v>
      </c>
      <c r="I22" s="94"/>
      <c r="J22" s="94"/>
      <c r="K22" s="94"/>
    </row>
    <row r="23" spans="1:11" ht="15">
      <c r="A23" s="95"/>
      <c r="B23" s="93"/>
      <c r="C23" s="96" t="s">
        <v>245</v>
      </c>
      <c r="D23" s="96"/>
      <c r="E23" s="52" t="s">
        <v>14</v>
      </c>
      <c r="F23" s="52"/>
      <c r="G23" s="52"/>
      <c r="H23" s="264"/>
      <c r="I23" s="264"/>
      <c r="J23" s="133"/>
      <c r="K23" s="133"/>
    </row>
    <row r="24" spans="1:11" ht="12.75">
      <c r="A24" s="97" t="s">
        <v>32</v>
      </c>
      <c r="B24" s="98"/>
      <c r="C24" s="98"/>
      <c r="D24" s="98"/>
      <c r="E24" s="98"/>
      <c r="F24" s="98"/>
      <c r="G24" s="98"/>
      <c r="H24" s="263"/>
      <c r="I24" s="263"/>
      <c r="J24" s="133"/>
      <c r="K24" s="132"/>
    </row>
    <row r="25" spans="1:9" ht="15">
      <c r="A25" s="93"/>
      <c r="B25" s="93"/>
      <c r="C25" s="93"/>
      <c r="D25" s="93"/>
      <c r="E25" s="93"/>
      <c r="F25" s="93"/>
      <c r="G25" s="93"/>
      <c r="H25" s="132" t="s">
        <v>78</v>
      </c>
      <c r="I25" s="132"/>
    </row>
  </sheetData>
  <sheetProtection/>
  <mergeCells count="2">
    <mergeCell ref="B17:I17"/>
    <mergeCell ref="A20:I20"/>
  </mergeCells>
  <printOptions/>
  <pageMargins left="0.7" right="0.7" top="0.75" bottom="0.75" header="0.3" footer="0.3"/>
  <pageSetup fitToHeight="1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0">
      <selection activeCell="G34" sqref="G34"/>
    </sheetView>
  </sheetViews>
  <sheetFormatPr defaultColWidth="9.140625" defaultRowHeight="12.75"/>
  <cols>
    <col min="1" max="1" width="16.28125" style="0" customWidth="1"/>
    <col min="7" max="8" width="10.8515625" style="0" customWidth="1"/>
    <col min="14" max="14" width="11.57421875" style="0" customWidth="1"/>
    <col min="15" max="15" width="11.00390625" style="0" customWidth="1"/>
  </cols>
  <sheetData>
    <row r="1" spans="1:15" ht="13.5" thickBot="1">
      <c r="A1" s="105" t="s">
        <v>60</v>
      </c>
      <c r="B1" s="105"/>
      <c r="C1" s="105"/>
      <c r="D1" s="106"/>
      <c r="E1" s="99"/>
      <c r="M1" s="379" t="s">
        <v>61</v>
      </c>
      <c r="N1" s="380"/>
      <c r="O1" s="381"/>
    </row>
    <row r="2" spans="1:15" ht="21" thickBot="1">
      <c r="A2" s="382" t="s">
        <v>168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:15" ht="13.5" thickBot="1">
      <c r="A3" s="107" t="s">
        <v>48</v>
      </c>
      <c r="B3" s="383" t="s">
        <v>148</v>
      </c>
      <c r="C3" s="384"/>
      <c r="D3" s="384"/>
      <c r="E3" s="384"/>
      <c r="F3" s="384"/>
      <c r="G3" s="384"/>
      <c r="H3" s="385"/>
      <c r="I3" s="386" t="s">
        <v>169</v>
      </c>
      <c r="J3" s="384"/>
      <c r="K3" s="384"/>
      <c r="L3" s="384"/>
      <c r="M3" s="384"/>
      <c r="N3" s="384"/>
      <c r="O3" s="385"/>
    </row>
    <row r="4" spans="1:15" ht="22.5">
      <c r="A4" s="108" t="s">
        <v>64</v>
      </c>
      <c r="B4" s="387" t="s">
        <v>10</v>
      </c>
      <c r="C4" s="389" t="s">
        <v>50</v>
      </c>
      <c r="D4" s="389" t="s">
        <v>8</v>
      </c>
      <c r="E4" s="389" t="s">
        <v>15</v>
      </c>
      <c r="F4" s="402" t="s">
        <v>51</v>
      </c>
      <c r="G4" s="389" t="s">
        <v>11</v>
      </c>
      <c r="H4" s="392" t="s">
        <v>52</v>
      </c>
      <c r="I4" s="405" t="s">
        <v>10</v>
      </c>
      <c r="J4" s="389" t="s">
        <v>50</v>
      </c>
      <c r="K4" s="389" t="s">
        <v>8</v>
      </c>
      <c r="L4" s="389" t="s">
        <v>15</v>
      </c>
      <c r="M4" s="402" t="s">
        <v>51</v>
      </c>
      <c r="N4" s="389" t="s">
        <v>11</v>
      </c>
      <c r="O4" s="392" t="s">
        <v>52</v>
      </c>
    </row>
    <row r="5" spans="1:15" ht="66.75" customHeight="1" thickBot="1">
      <c r="A5" s="109" t="s">
        <v>65</v>
      </c>
      <c r="B5" s="388"/>
      <c r="C5" s="390"/>
      <c r="D5" s="391"/>
      <c r="E5" s="390"/>
      <c r="F5" s="403"/>
      <c r="G5" s="390"/>
      <c r="H5" s="393"/>
      <c r="I5" s="406"/>
      <c r="J5" s="390"/>
      <c r="K5" s="391"/>
      <c r="L5" s="390"/>
      <c r="M5" s="403"/>
      <c r="N5" s="390"/>
      <c r="O5" s="394"/>
    </row>
    <row r="6" spans="1:15" s="207" customFormat="1" ht="48.75" customHeight="1" thickBot="1">
      <c r="A6" s="128" t="s">
        <v>73</v>
      </c>
      <c r="B6" s="201"/>
      <c r="C6" s="202"/>
      <c r="D6" s="203"/>
      <c r="E6" s="202">
        <f>'JLP(R)FP-Ril'!C13</f>
        <v>15000</v>
      </c>
      <c r="F6" s="202"/>
      <c r="G6" s="204"/>
      <c r="H6" s="205"/>
      <c r="I6" s="201"/>
      <c r="J6" s="202"/>
      <c r="K6" s="202"/>
      <c r="L6" s="202">
        <f>'JLP(R)FP-Ril'!D13</f>
        <v>15000</v>
      </c>
      <c r="M6" s="202"/>
      <c r="N6" s="204"/>
      <c r="O6" s="206"/>
    </row>
    <row r="7" spans="1:15" s="207" customFormat="1" ht="48.75" customHeight="1" thickBot="1">
      <c r="A7" s="208" t="s">
        <v>127</v>
      </c>
      <c r="B7" s="202"/>
      <c r="C7" s="202"/>
      <c r="D7" s="209"/>
      <c r="E7" s="202">
        <f>'JLP(R)FP-Ril'!C9</f>
        <v>3858707</v>
      </c>
      <c r="F7" s="202"/>
      <c r="G7" s="204"/>
      <c r="H7" s="205"/>
      <c r="I7" s="201"/>
      <c r="J7" s="202"/>
      <c r="K7" s="202"/>
      <c r="L7" s="202">
        <f>'JLP(R)FP-Ril'!D9</f>
        <v>3938707</v>
      </c>
      <c r="M7" s="202"/>
      <c r="N7" s="204"/>
      <c r="O7" s="206"/>
    </row>
    <row r="8" spans="1:15" ht="41.25" customHeight="1" thickBot="1">
      <c r="A8" s="208" t="s">
        <v>66</v>
      </c>
      <c r="B8" s="112"/>
      <c r="C8" s="112"/>
      <c r="D8" s="210"/>
      <c r="E8" s="112"/>
      <c r="F8" s="112"/>
      <c r="G8" s="113"/>
      <c r="H8" s="114"/>
      <c r="I8" s="111"/>
      <c r="J8" s="112"/>
      <c r="K8" s="112"/>
      <c r="L8" s="112"/>
      <c r="M8" s="112"/>
      <c r="N8" s="113"/>
      <c r="O8" s="115"/>
    </row>
    <row r="9" spans="1:15" ht="46.5" customHeight="1">
      <c r="A9" s="110" t="s">
        <v>67</v>
      </c>
      <c r="B9" s="111"/>
      <c r="C9" s="112"/>
      <c r="D9" s="112">
        <f>'JLP(R)FP-Ril'!C11+'JLP(R)FP-Ril'!C10</f>
        <v>239300</v>
      </c>
      <c r="E9" s="112"/>
      <c r="F9" s="112"/>
      <c r="G9" s="113"/>
      <c r="H9" s="114"/>
      <c r="I9" s="111"/>
      <c r="J9" s="112"/>
      <c r="K9" s="112">
        <f>'JLP(R)FP-Ril'!D11+'JLP(R)FP-Ril'!D10</f>
        <v>228900</v>
      </c>
      <c r="L9" s="112"/>
      <c r="M9" s="112"/>
      <c r="N9" s="113"/>
      <c r="O9" s="116"/>
    </row>
    <row r="10" spans="1:15" ht="52.5" customHeight="1">
      <c r="A10" s="129" t="s">
        <v>74</v>
      </c>
      <c r="B10" s="111"/>
      <c r="C10" s="112"/>
      <c r="D10" s="112"/>
      <c r="E10" s="112"/>
      <c r="F10" s="112">
        <f>'JLP(R)FP-Ril'!C12</f>
        <v>10000</v>
      </c>
      <c r="G10" s="113"/>
      <c r="H10" s="114"/>
      <c r="I10" s="111"/>
      <c r="J10" s="112"/>
      <c r="K10" s="112"/>
      <c r="L10" s="112"/>
      <c r="M10" s="112">
        <f>'JLP(R)FP-Ril'!D12</f>
        <v>10000</v>
      </c>
      <c r="N10" s="113"/>
      <c r="O10" s="114"/>
    </row>
    <row r="11" spans="1:15" ht="38.25" customHeight="1">
      <c r="A11" s="117" t="s">
        <v>68</v>
      </c>
      <c r="B11" s="111">
        <f>'JLP(R)FP-Ril'!C8</f>
        <v>337400</v>
      </c>
      <c r="C11" s="112"/>
      <c r="D11" s="112"/>
      <c r="E11" s="112"/>
      <c r="F11" s="112"/>
      <c r="G11" s="113"/>
      <c r="H11" s="114"/>
      <c r="I11" s="111">
        <f>'JLP(R)FP-Ril'!D8</f>
        <v>347400</v>
      </c>
      <c r="J11" s="112"/>
      <c r="K11" s="112"/>
      <c r="L11" s="112"/>
      <c r="M11" s="112"/>
      <c r="N11" s="113"/>
      <c r="O11" s="114"/>
    </row>
    <row r="12" spans="1:15" ht="23.25" customHeight="1">
      <c r="A12" s="118" t="s">
        <v>57</v>
      </c>
      <c r="B12" s="224">
        <f aca="true" t="shared" si="0" ref="B12:N12">SUM(B6:B11)</f>
        <v>337400</v>
      </c>
      <c r="C12" s="225">
        <f t="shared" si="0"/>
        <v>0</v>
      </c>
      <c r="D12" s="225">
        <f t="shared" si="0"/>
        <v>239300</v>
      </c>
      <c r="E12" s="225">
        <f t="shared" si="0"/>
        <v>3873707</v>
      </c>
      <c r="F12" s="225">
        <f t="shared" si="0"/>
        <v>10000</v>
      </c>
      <c r="G12" s="225">
        <f t="shared" si="0"/>
        <v>0</v>
      </c>
      <c r="H12" s="226">
        <f t="shared" si="0"/>
        <v>0</v>
      </c>
      <c r="I12" s="224">
        <f t="shared" si="0"/>
        <v>347400</v>
      </c>
      <c r="J12" s="225">
        <f t="shared" si="0"/>
        <v>0</v>
      </c>
      <c r="K12" s="225">
        <f t="shared" si="0"/>
        <v>228900</v>
      </c>
      <c r="L12" s="225">
        <f t="shared" si="0"/>
        <v>3953707</v>
      </c>
      <c r="M12" s="225">
        <f t="shared" si="0"/>
        <v>10000</v>
      </c>
      <c r="N12" s="225">
        <f t="shared" si="0"/>
        <v>0</v>
      </c>
      <c r="O12" s="227"/>
    </row>
    <row r="13" spans="1:15" ht="52.5" customHeight="1" thickBot="1">
      <c r="A13" s="223" t="s">
        <v>170</v>
      </c>
      <c r="B13" s="395">
        <f>SUM(B12:H12)</f>
        <v>4460407</v>
      </c>
      <c r="C13" s="396"/>
      <c r="D13" s="396"/>
      <c r="E13" s="396"/>
      <c r="F13" s="396"/>
      <c r="G13" s="396"/>
      <c r="H13" s="397"/>
      <c r="I13" s="395">
        <f>SUM(I12:O12)</f>
        <v>4540007</v>
      </c>
      <c r="J13" s="395"/>
      <c r="K13" s="395"/>
      <c r="L13" s="395"/>
      <c r="M13" s="395"/>
      <c r="N13" s="395"/>
      <c r="O13" s="398"/>
    </row>
    <row r="14" spans="1:15" ht="12.7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1:15" ht="12.75">
      <c r="A15" s="101" t="s">
        <v>58</v>
      </c>
      <c r="B15" s="102"/>
      <c r="C15" s="102"/>
      <c r="D15" s="102"/>
      <c r="E15" s="102"/>
      <c r="F15" s="102"/>
      <c r="G15" s="102"/>
      <c r="H15" s="102"/>
      <c r="I15" s="100"/>
      <c r="J15" s="100"/>
      <c r="K15" s="100"/>
      <c r="L15" s="100"/>
      <c r="M15" s="100"/>
      <c r="N15" s="100"/>
      <c r="O15" s="100"/>
    </row>
    <row r="16" spans="1:15" ht="12.75">
      <c r="A16" s="103" t="s">
        <v>167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5" ht="12.75">
      <c r="A17" s="399" t="s">
        <v>62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</row>
    <row r="18" spans="1:15" ht="12.75">
      <c r="A18" s="13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.75">
      <c r="A20" s="50" t="s">
        <v>12</v>
      </c>
      <c r="B20" s="51"/>
      <c r="C20" s="52"/>
      <c r="E20" s="53" t="s">
        <v>13</v>
      </c>
      <c r="F20" s="52"/>
      <c r="G20" s="53"/>
      <c r="H20" s="53" t="s">
        <v>14</v>
      </c>
      <c r="I20" s="53"/>
      <c r="J20" s="52"/>
      <c r="K20" s="360" t="s">
        <v>79</v>
      </c>
      <c r="L20" s="360"/>
      <c r="M20" s="360"/>
      <c r="N20" s="52"/>
      <c r="O20" s="104"/>
    </row>
    <row r="21" spans="1:15" ht="12.75">
      <c r="A21" s="95"/>
      <c r="B21" s="51"/>
      <c r="C21" s="52"/>
      <c r="D21" s="401"/>
      <c r="E21" s="401"/>
      <c r="F21" s="401"/>
      <c r="G21" s="52"/>
      <c r="H21" s="52"/>
      <c r="I21" s="52"/>
      <c r="J21" s="52"/>
      <c r="K21" s="404"/>
      <c r="L21" s="404"/>
      <c r="M21" s="404"/>
      <c r="N21" s="52"/>
      <c r="O21" s="104"/>
    </row>
    <row r="22" spans="1:13" ht="12.75">
      <c r="A22" s="97" t="s">
        <v>32</v>
      </c>
      <c r="B22" s="98"/>
      <c r="C22" s="98"/>
      <c r="D22" s="98"/>
      <c r="E22" s="98" t="s">
        <v>245</v>
      </c>
      <c r="F22" s="98"/>
      <c r="G22" s="98"/>
      <c r="H22" s="98"/>
      <c r="I22" s="98"/>
      <c r="J22" s="98"/>
      <c r="K22" s="377"/>
      <c r="L22" s="377"/>
      <c r="M22" s="377"/>
    </row>
    <row r="23" spans="11:13" ht="12.75">
      <c r="K23" s="378" t="s">
        <v>78</v>
      </c>
      <c r="L23" s="378"/>
      <c r="M23" s="378"/>
    </row>
  </sheetData>
  <sheetProtection/>
  <mergeCells count="26">
    <mergeCell ref="J4:J5"/>
    <mergeCell ref="E4:E5"/>
    <mergeCell ref="F4:F5"/>
    <mergeCell ref="G4:G5"/>
    <mergeCell ref="N4:N5"/>
    <mergeCell ref="I4:I5"/>
    <mergeCell ref="O4:O5"/>
    <mergeCell ref="B13:H13"/>
    <mergeCell ref="I13:O13"/>
    <mergeCell ref="A17:O17"/>
    <mergeCell ref="D21:F21"/>
    <mergeCell ref="K4:K5"/>
    <mergeCell ref="L4:L5"/>
    <mergeCell ref="M4:M5"/>
    <mergeCell ref="K20:M20"/>
    <mergeCell ref="K21:M21"/>
    <mergeCell ref="K22:M22"/>
    <mergeCell ref="K23:M23"/>
    <mergeCell ref="M1:O1"/>
    <mergeCell ref="A2:O2"/>
    <mergeCell ref="B3:H3"/>
    <mergeCell ref="I3:O3"/>
    <mergeCell ref="B4:B5"/>
    <mergeCell ref="C4:C5"/>
    <mergeCell ref="D4:D5"/>
    <mergeCell ref="H4:H5"/>
  </mergeCells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6">
      <selection activeCell="G15" sqref="G15"/>
    </sheetView>
  </sheetViews>
  <sheetFormatPr defaultColWidth="20.7109375" defaultRowHeight="25.5" customHeight="1"/>
  <cols>
    <col min="1" max="1" width="20.7109375" style="14" customWidth="1"/>
    <col min="2" max="2" width="22.57421875" style="15" customWidth="1"/>
    <col min="3" max="3" width="20.7109375" style="6" customWidth="1"/>
    <col min="4" max="4" width="20.7109375" style="8" customWidth="1"/>
    <col min="5" max="16384" width="20.7109375" style="6" customWidth="1"/>
  </cols>
  <sheetData>
    <row r="1" spans="1:12" ht="25.5" customHeight="1" thickBot="1">
      <c r="A1" s="344" t="s">
        <v>69</v>
      </c>
      <c r="B1" s="345"/>
      <c r="C1" s="345"/>
      <c r="D1" s="346"/>
      <c r="I1" s="347" t="s">
        <v>16</v>
      </c>
      <c r="J1" s="349"/>
      <c r="L1" s="7"/>
    </row>
    <row r="2" spans="1:12" ht="25.5" customHeight="1">
      <c r="A2" s="370" t="s">
        <v>149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7"/>
    </row>
    <row r="3" spans="1:11" ht="25.5" customHeight="1">
      <c r="A3" s="17" t="s">
        <v>17</v>
      </c>
      <c r="B3" s="5"/>
      <c r="C3" s="5"/>
      <c r="D3" s="4"/>
      <c r="E3" s="16"/>
      <c r="F3" s="16"/>
      <c r="G3" s="16"/>
      <c r="H3" s="16"/>
      <c r="I3" s="16"/>
      <c r="J3" s="16"/>
      <c r="K3" s="16"/>
    </row>
    <row r="4" spans="1:11" ht="25.5" customHeight="1">
      <c r="A4" s="18" t="s">
        <v>69</v>
      </c>
      <c r="B4" s="19"/>
      <c r="C4" s="19"/>
      <c r="D4" s="20"/>
      <c r="E4" s="16"/>
      <c r="F4" s="16"/>
      <c r="G4" s="16"/>
      <c r="H4" s="16"/>
      <c r="I4" s="16"/>
      <c r="J4" s="16"/>
      <c r="K4" s="16"/>
    </row>
    <row r="5" spans="10:11" ht="25.5" customHeight="1">
      <c r="J5" s="16"/>
      <c r="K5" s="16"/>
    </row>
    <row r="6" spans="1:12" s="8" customFormat="1" ht="25.5" customHeight="1" thickBot="1">
      <c r="A6" s="60" t="s">
        <v>20</v>
      </c>
      <c r="B6" s="53"/>
      <c r="C6" s="56"/>
      <c r="D6" s="53" t="s">
        <v>70</v>
      </c>
      <c r="E6" s="61"/>
      <c r="F6" s="61"/>
      <c r="G6" s="61"/>
      <c r="H6" s="56"/>
      <c r="I6" s="56"/>
      <c r="J6" s="62"/>
      <c r="K6" s="62" t="s">
        <v>9</v>
      </c>
      <c r="L6" s="142"/>
    </row>
    <row r="7" spans="1:12" ht="86.25" customHeight="1">
      <c r="A7" s="138" t="s">
        <v>21</v>
      </c>
      <c r="B7" s="139" t="s">
        <v>0</v>
      </c>
      <c r="C7" s="140" t="s">
        <v>145</v>
      </c>
      <c r="D7" s="140" t="s">
        <v>129</v>
      </c>
      <c r="E7" s="140" t="s">
        <v>33</v>
      </c>
      <c r="F7" s="140" t="s">
        <v>8</v>
      </c>
      <c r="G7" s="140" t="s">
        <v>50</v>
      </c>
      <c r="H7" s="140" t="s">
        <v>15</v>
      </c>
      <c r="I7" s="140" t="s">
        <v>1</v>
      </c>
      <c r="J7" s="140" t="s">
        <v>11</v>
      </c>
      <c r="K7" s="140" t="s">
        <v>30</v>
      </c>
      <c r="L7" s="12"/>
    </row>
    <row r="8" spans="1:11" ht="25.5" customHeight="1" thickBot="1">
      <c r="A8" s="27">
        <v>31</v>
      </c>
      <c r="B8" s="27" t="s">
        <v>7</v>
      </c>
      <c r="C8" s="28">
        <f aca="true" t="shared" si="0" ref="C8:C16">SUM(D8:K8)</f>
        <v>3491707</v>
      </c>
      <c r="D8" s="28">
        <f>SUM(D9:D11)</f>
        <v>3491707</v>
      </c>
      <c r="E8" s="28">
        <f>SUM(E9:E11)</f>
        <v>0</v>
      </c>
      <c r="F8" s="28">
        <f>SUM(F9:F11)</f>
        <v>0</v>
      </c>
      <c r="G8" s="28">
        <f>SUM(G9:G11)</f>
        <v>0</v>
      </c>
      <c r="H8" s="28">
        <v>0</v>
      </c>
      <c r="I8" s="28">
        <f>SUM(I9:I10)</f>
        <v>0</v>
      </c>
      <c r="J8" s="28">
        <f>SUM(J9:J10)</f>
        <v>0</v>
      </c>
      <c r="K8" s="28">
        <f>SUM(K9:K10)</f>
        <v>0</v>
      </c>
    </row>
    <row r="9" spans="1:11" ht="25.5" customHeight="1">
      <c r="A9" s="29">
        <v>311</v>
      </c>
      <c r="B9" s="29" t="s">
        <v>26</v>
      </c>
      <c r="C9" s="30">
        <f t="shared" si="0"/>
        <v>2900000</v>
      </c>
      <c r="D9" s="30">
        <v>2900000</v>
      </c>
      <c r="E9" s="30">
        <f>'JLP(R)FP-Ril 4.razina '!N36</f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ht="25.5" customHeight="1">
      <c r="A10" s="31">
        <v>312</v>
      </c>
      <c r="B10" s="31" t="s">
        <v>24</v>
      </c>
      <c r="C10" s="30">
        <f t="shared" si="0"/>
        <v>100000</v>
      </c>
      <c r="D10" s="32">
        <f>'JLP(R)FP-Ril 4.razina '!M38</f>
        <v>100000</v>
      </c>
      <c r="E10" s="32">
        <f>'JLP(R)FP-Ril 4.razina '!N38</f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</row>
    <row r="11" spans="1:11" ht="25.5" customHeight="1">
      <c r="A11" s="66">
        <v>313</v>
      </c>
      <c r="B11" s="66" t="s">
        <v>34</v>
      </c>
      <c r="C11" s="30">
        <f t="shared" si="0"/>
        <v>491707</v>
      </c>
      <c r="D11" s="67">
        <f>'JLP(R)FP-Ril 4.razina '!M40</f>
        <v>491707</v>
      </c>
      <c r="E11" s="67">
        <f>'JLP(R)FP-Ril 4.razina '!N40</f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2" ht="25.5" customHeight="1" thickBot="1">
      <c r="A12" s="27">
        <v>32</v>
      </c>
      <c r="B12" s="27" t="s">
        <v>25</v>
      </c>
      <c r="C12" s="28">
        <f t="shared" si="0"/>
        <v>790800</v>
      </c>
      <c r="D12" s="28">
        <f aca="true" t="shared" si="1" ref="D12:K12">SUM(D13:D17)</f>
        <v>367000</v>
      </c>
      <c r="E12" s="28">
        <f t="shared" si="1"/>
        <v>294400</v>
      </c>
      <c r="F12" s="28">
        <f t="shared" si="1"/>
        <v>114400</v>
      </c>
      <c r="G12" s="28">
        <f t="shared" si="1"/>
        <v>0</v>
      </c>
      <c r="H12" s="28">
        <f t="shared" si="1"/>
        <v>15000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12"/>
    </row>
    <row r="13" spans="1:11" ht="25.5" customHeight="1">
      <c r="A13" s="29">
        <v>321</v>
      </c>
      <c r="B13" s="44" t="s">
        <v>75</v>
      </c>
      <c r="C13" s="30">
        <f t="shared" si="0"/>
        <v>405000</v>
      </c>
      <c r="D13" s="33">
        <f>'JLP(R)FP-Ril 4.razina '!M46</f>
        <v>300000</v>
      </c>
      <c r="E13" s="30">
        <f>'JLP(R)FP-Ril 4.razina '!N44</f>
        <v>80000</v>
      </c>
      <c r="F13" s="30">
        <v>10000</v>
      </c>
      <c r="G13" s="30">
        <v>0</v>
      </c>
      <c r="H13" s="30">
        <v>15000</v>
      </c>
      <c r="I13" s="30">
        <v>0</v>
      </c>
      <c r="J13" s="30">
        <v>0</v>
      </c>
      <c r="K13" s="30">
        <v>0</v>
      </c>
    </row>
    <row r="14" spans="1:11" ht="25.5" customHeight="1">
      <c r="A14" s="31">
        <v>322</v>
      </c>
      <c r="B14" s="45" t="s">
        <v>3</v>
      </c>
      <c r="C14" s="30">
        <f t="shared" si="0"/>
        <v>66000</v>
      </c>
      <c r="D14" s="34"/>
      <c r="E14" s="32">
        <f>'JLP(R)FP-Ril 4.razina '!N49</f>
        <v>47000</v>
      </c>
      <c r="F14" s="32">
        <v>19000</v>
      </c>
      <c r="G14" s="32">
        <v>0</v>
      </c>
      <c r="H14" s="30">
        <v>0</v>
      </c>
      <c r="I14" s="30">
        <v>0</v>
      </c>
      <c r="J14" s="30">
        <v>0</v>
      </c>
      <c r="K14" s="30">
        <v>0</v>
      </c>
    </row>
    <row r="15" spans="1:11" ht="25.5" customHeight="1">
      <c r="A15" s="31">
        <v>323</v>
      </c>
      <c r="B15" s="31" t="s">
        <v>4</v>
      </c>
      <c r="C15" s="32">
        <f t="shared" si="0"/>
        <v>217800</v>
      </c>
      <c r="D15" s="34">
        <v>50000</v>
      </c>
      <c r="E15" s="32">
        <f>'JLP(R)FP-Ril 4.razina '!N56</f>
        <v>120400</v>
      </c>
      <c r="F15" s="32">
        <v>47400</v>
      </c>
      <c r="G15" s="67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ht="25.5" customHeight="1">
      <c r="A16" s="31">
        <v>324</v>
      </c>
      <c r="B16" s="31" t="s">
        <v>35</v>
      </c>
      <c r="C16" s="30">
        <f t="shared" si="0"/>
        <v>15000</v>
      </c>
      <c r="D16" s="34"/>
      <c r="E16" s="32">
        <f>'JLP(R)FP-Ril 4.razina '!N66</f>
        <v>10000</v>
      </c>
      <c r="F16" s="32">
        <v>5000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ht="25.5" customHeight="1">
      <c r="A17" s="31">
        <v>329</v>
      </c>
      <c r="B17" s="45" t="s">
        <v>2</v>
      </c>
      <c r="C17" s="32">
        <f>SUM(D17:F17)</f>
        <v>87000</v>
      </c>
      <c r="D17" s="34">
        <v>17000</v>
      </c>
      <c r="E17" s="32">
        <f>'JLP(R)FP-Ril 4.razina '!N68</f>
        <v>37000</v>
      </c>
      <c r="F17" s="32">
        <v>33000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</row>
    <row r="18" spans="1:11" ht="25.5" customHeight="1" thickBot="1">
      <c r="A18" s="27">
        <v>34</v>
      </c>
      <c r="B18" s="27" t="s">
        <v>5</v>
      </c>
      <c r="C18" s="28">
        <f aca="true" t="shared" si="2" ref="C18:C23">SUM(D18:K18)</f>
        <v>6000</v>
      </c>
      <c r="D18" s="28">
        <f aca="true" t="shared" si="3" ref="D18:K18">D19</f>
        <v>0</v>
      </c>
      <c r="E18" s="28">
        <f t="shared" si="3"/>
        <v>6000</v>
      </c>
      <c r="F18" s="28">
        <f t="shared" si="3"/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</row>
    <row r="19" spans="1:12" ht="25.5" customHeight="1">
      <c r="A19" s="29">
        <v>343</v>
      </c>
      <c r="B19" s="29" t="s">
        <v>6</v>
      </c>
      <c r="C19" s="30">
        <f t="shared" si="2"/>
        <v>6000</v>
      </c>
      <c r="D19" s="33"/>
      <c r="E19" s="30">
        <f>'JLP(R)FP-Ril 4.razina '!N75</f>
        <v>6000</v>
      </c>
      <c r="F19" s="30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13"/>
    </row>
    <row r="20" spans="1:11" ht="42" customHeight="1" thickBot="1">
      <c r="A20" s="27">
        <v>42</v>
      </c>
      <c r="B20" s="47" t="s">
        <v>27</v>
      </c>
      <c r="C20" s="77">
        <f t="shared" si="2"/>
        <v>171900</v>
      </c>
      <c r="D20" s="28">
        <f aca="true" t="shared" si="4" ref="D20:K20">SUM(D21:D22)</f>
        <v>0</v>
      </c>
      <c r="E20" s="28">
        <f>SUM(E21:E23)</f>
        <v>37000</v>
      </c>
      <c r="F20" s="28">
        <f>SUM(F21:F23)</f>
        <v>124900</v>
      </c>
      <c r="G20" s="28">
        <f>SUM(G21:G23)</f>
        <v>0</v>
      </c>
      <c r="H20" s="28">
        <f t="shared" si="4"/>
        <v>0</v>
      </c>
      <c r="I20" s="28">
        <f t="shared" si="4"/>
        <v>10000</v>
      </c>
      <c r="J20" s="28">
        <f t="shared" si="4"/>
        <v>0</v>
      </c>
      <c r="K20" s="28">
        <f t="shared" si="4"/>
        <v>0</v>
      </c>
    </row>
    <row r="21" spans="1:11" ht="25.5" customHeight="1">
      <c r="A21" s="69">
        <v>422</v>
      </c>
      <c r="B21" s="70" t="s">
        <v>28</v>
      </c>
      <c r="C21" s="30">
        <f t="shared" si="2"/>
        <v>151900</v>
      </c>
      <c r="D21" s="71"/>
      <c r="E21" s="71">
        <f>'JLP(R)FP-Ril 4.razina '!N80</f>
        <v>22000</v>
      </c>
      <c r="F21" s="71">
        <v>119900</v>
      </c>
      <c r="G21" s="67">
        <v>0</v>
      </c>
      <c r="H21" s="71">
        <v>0</v>
      </c>
      <c r="I21" s="71">
        <v>10000</v>
      </c>
      <c r="J21" s="30">
        <v>0</v>
      </c>
      <c r="K21" s="30">
        <v>0</v>
      </c>
    </row>
    <row r="22" spans="1:11" ht="25.5" customHeight="1">
      <c r="A22" s="31">
        <v>424</v>
      </c>
      <c r="B22" s="46" t="s">
        <v>29</v>
      </c>
      <c r="C22" s="30">
        <f t="shared" si="2"/>
        <v>8000</v>
      </c>
      <c r="D22" s="32"/>
      <c r="E22" s="32">
        <f>'JLP(R)FP-Ril 4.razina '!N86</f>
        <v>5000</v>
      </c>
      <c r="F22" s="32">
        <v>3000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</row>
    <row r="23" spans="1:11" ht="25.5" customHeight="1">
      <c r="A23" s="31">
        <v>426</v>
      </c>
      <c r="B23" s="46" t="s">
        <v>36</v>
      </c>
      <c r="C23" s="30">
        <f t="shared" si="2"/>
        <v>12000</v>
      </c>
      <c r="D23" s="32"/>
      <c r="E23" s="32">
        <f>'JLP(R)FP-Ril 4.razina '!N88</f>
        <v>10000</v>
      </c>
      <c r="F23" s="32">
        <v>2000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</row>
    <row r="24" spans="1:11" ht="25.5" customHeight="1">
      <c r="A24" s="134"/>
      <c r="B24" s="135" t="s">
        <v>31</v>
      </c>
      <c r="C24" s="136">
        <f>C20+C18+C12+C8</f>
        <v>4460407</v>
      </c>
      <c r="D24" s="137">
        <f>D8+D12+D18+D20</f>
        <v>3858707</v>
      </c>
      <c r="E24" s="137">
        <f>E20+E18+E12+E8</f>
        <v>337400</v>
      </c>
      <c r="F24" s="137">
        <f>F20+F18+F12+F8</f>
        <v>239300</v>
      </c>
      <c r="G24" s="137">
        <f>G20+G18+G12+G8</f>
        <v>0</v>
      </c>
      <c r="H24" s="137">
        <f>H8+H12+H18+H20</f>
        <v>15000</v>
      </c>
      <c r="I24" s="137">
        <f>I8+I12+I18+I20</f>
        <v>10000</v>
      </c>
      <c r="J24" s="137">
        <f>J8+J12+J18+J20</f>
        <v>0</v>
      </c>
      <c r="K24" s="137">
        <f>K8+K12+K18+K20</f>
        <v>0</v>
      </c>
    </row>
    <row r="25" spans="1:11" ht="25.5" customHeight="1">
      <c r="A25" s="119"/>
      <c r="B25" s="120"/>
      <c r="C25" s="121"/>
      <c r="D25" s="122"/>
      <c r="E25" s="122"/>
      <c r="F25" s="122"/>
      <c r="G25" s="122"/>
      <c r="H25" s="122"/>
      <c r="I25" s="122"/>
      <c r="J25" s="122"/>
      <c r="K25" s="122"/>
    </row>
    <row r="26" spans="1:12" ht="25.5" customHeight="1">
      <c r="A26" s="50" t="s">
        <v>12</v>
      </c>
      <c r="B26" s="51"/>
      <c r="C26" s="52"/>
      <c r="D26" s="53"/>
      <c r="E26" s="54"/>
      <c r="F26" s="52"/>
      <c r="G26" s="52"/>
      <c r="H26" s="53"/>
      <c r="I26" s="53"/>
      <c r="J26" s="53"/>
      <c r="K26" s="94"/>
      <c r="L26" s="1"/>
    </row>
    <row r="27" spans="1:12" ht="25.5" customHeight="1">
      <c r="A27" s="58"/>
      <c r="B27" s="55"/>
      <c r="C27" s="56"/>
      <c r="D27" s="54"/>
      <c r="E27" s="52"/>
      <c r="F27" s="52"/>
      <c r="G27" s="52"/>
      <c r="H27" s="52"/>
      <c r="I27" s="52"/>
      <c r="J27" s="362"/>
      <c r="K27" s="362"/>
      <c r="L27" s="1"/>
    </row>
    <row r="28" spans="1:12" ht="25.5" customHeight="1">
      <c r="A28" s="59" t="s">
        <v>32</v>
      </c>
      <c r="B28" s="56"/>
      <c r="C28" s="56"/>
      <c r="D28" s="52"/>
      <c r="E28" s="52"/>
      <c r="F28" s="52"/>
      <c r="G28" s="52"/>
      <c r="H28" s="52"/>
      <c r="I28" s="52"/>
      <c r="J28" s="404"/>
      <c r="K28" s="404"/>
      <c r="L28" s="1"/>
    </row>
    <row r="29" spans="1:17" ht="25.5" customHeight="1">
      <c r="A29" s="2"/>
      <c r="B29" s="3"/>
      <c r="C29" s="5"/>
      <c r="D29" s="4"/>
      <c r="E29" s="4"/>
      <c r="F29" s="5"/>
      <c r="G29" s="5"/>
      <c r="H29" s="5"/>
      <c r="I29" s="5"/>
      <c r="J29" s="365"/>
      <c r="K29" s="365"/>
      <c r="L29" s="1"/>
      <c r="P29" s="364"/>
      <c r="Q29" s="364"/>
    </row>
    <row r="30" spans="4:12" ht="25.5" customHeight="1">
      <c r="D30" s="141"/>
      <c r="E30" s="1"/>
      <c r="F30" s="1"/>
      <c r="G30" s="1"/>
      <c r="H30" s="1"/>
      <c r="I30" s="1"/>
      <c r="J30" s="1"/>
      <c r="K30" s="1"/>
      <c r="L30" s="1"/>
    </row>
  </sheetData>
  <sheetProtection/>
  <mergeCells count="7">
    <mergeCell ref="P29:Q29"/>
    <mergeCell ref="J27:K27"/>
    <mergeCell ref="J28:K28"/>
    <mergeCell ref="A1:D1"/>
    <mergeCell ref="A2:K2"/>
    <mergeCell ref="I1:J1"/>
    <mergeCell ref="J29:K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22">
      <selection activeCell="F45" sqref="F45"/>
    </sheetView>
  </sheetViews>
  <sheetFormatPr defaultColWidth="20.7109375" defaultRowHeight="19.5" customHeight="1"/>
  <cols>
    <col min="1" max="1" width="20.7109375" style="14" customWidth="1"/>
    <col min="2" max="2" width="23.8515625" style="15" customWidth="1"/>
    <col min="3" max="3" width="20.7109375" style="6" customWidth="1"/>
    <col min="4" max="4" width="20.7109375" style="8" customWidth="1"/>
    <col min="5" max="8" width="20.7109375" style="6" customWidth="1"/>
    <col min="9" max="9" width="15.421875" style="6" customWidth="1"/>
    <col min="10" max="10" width="13.421875" style="6" customWidth="1"/>
    <col min="11" max="11" width="13.28125" style="6" customWidth="1"/>
    <col min="12" max="16384" width="20.7109375" style="6" customWidth="1"/>
  </cols>
  <sheetData>
    <row r="1" spans="1:12" ht="19.5" customHeight="1" thickBot="1">
      <c r="A1" s="344" t="s">
        <v>69</v>
      </c>
      <c r="B1" s="345"/>
      <c r="C1" s="345"/>
      <c r="D1" s="346"/>
      <c r="I1" s="347" t="s">
        <v>16</v>
      </c>
      <c r="J1" s="349"/>
      <c r="L1" s="7"/>
    </row>
    <row r="2" spans="1:12" ht="19.5" customHeight="1">
      <c r="A2" s="370" t="s">
        <v>171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7"/>
    </row>
    <row r="3" spans="1:11" ht="19.5" customHeight="1">
      <c r="A3" s="17" t="s">
        <v>17</v>
      </c>
      <c r="B3" s="5"/>
      <c r="C3" s="5"/>
      <c r="D3" s="4"/>
      <c r="E3" s="16"/>
      <c r="F3" s="16"/>
      <c r="G3" s="16"/>
      <c r="H3" s="16"/>
      <c r="I3" s="16"/>
      <c r="J3" s="16"/>
      <c r="K3" s="16"/>
    </row>
    <row r="4" spans="1:11" ht="19.5" customHeight="1">
      <c r="A4" s="18" t="s">
        <v>69</v>
      </c>
      <c r="B4" s="19"/>
      <c r="C4" s="19"/>
      <c r="D4" s="20"/>
      <c r="E4" s="16"/>
      <c r="F4" s="16"/>
      <c r="G4" s="16"/>
      <c r="H4" s="16"/>
      <c r="I4" s="16"/>
      <c r="J4" s="16"/>
      <c r="K4" s="16"/>
    </row>
    <row r="5" spans="1:11" ht="19.5" customHeight="1">
      <c r="A5" s="21"/>
      <c r="B5" s="16"/>
      <c r="C5" s="16"/>
      <c r="D5" s="20"/>
      <c r="E5" s="16"/>
      <c r="F5" s="16"/>
      <c r="G5" s="16"/>
      <c r="H5" s="16"/>
      <c r="I5" s="16"/>
      <c r="J5" s="16"/>
      <c r="K5" s="16"/>
    </row>
    <row r="6" spans="1:11" s="8" customFormat="1" ht="19.5" customHeight="1" thickBot="1">
      <c r="A6" s="60" t="s">
        <v>20</v>
      </c>
      <c r="B6" s="53"/>
      <c r="C6" s="56"/>
      <c r="D6" s="53" t="s">
        <v>70</v>
      </c>
      <c r="E6" s="61"/>
      <c r="F6" s="61"/>
      <c r="G6" s="61"/>
      <c r="H6" s="56"/>
      <c r="I6" s="56"/>
      <c r="J6" s="62"/>
      <c r="K6" s="62"/>
    </row>
    <row r="7" spans="1:11" ht="86.25" customHeight="1">
      <c r="A7" s="138" t="s">
        <v>21</v>
      </c>
      <c r="B7" s="139" t="s">
        <v>0</v>
      </c>
      <c r="C7" s="140" t="s">
        <v>160</v>
      </c>
      <c r="D7" s="140" t="s">
        <v>37</v>
      </c>
      <c r="E7" s="140" t="s">
        <v>33</v>
      </c>
      <c r="F7" s="140" t="s">
        <v>8</v>
      </c>
      <c r="G7" s="140" t="s">
        <v>50</v>
      </c>
      <c r="H7" s="140" t="s">
        <v>15</v>
      </c>
      <c r="I7" s="140" t="s">
        <v>1</v>
      </c>
      <c r="J7" s="140" t="s">
        <v>11</v>
      </c>
      <c r="K7" s="140" t="s">
        <v>30</v>
      </c>
    </row>
    <row r="8" spans="1:11" ht="19.5" customHeight="1" thickBot="1">
      <c r="A8" s="27">
        <v>31</v>
      </c>
      <c r="B8" s="27" t="s">
        <v>7</v>
      </c>
      <c r="C8" s="28">
        <f aca="true" t="shared" si="0" ref="C8:C16">SUM(D8:K8)</f>
        <v>3571707</v>
      </c>
      <c r="D8" s="28">
        <f>SUM(D9:D11)</f>
        <v>3571707</v>
      </c>
      <c r="E8" s="28">
        <f>SUM(E9:E11)</f>
        <v>0</v>
      </c>
      <c r="F8" s="28">
        <f>SUM(F9:F11)</f>
        <v>0</v>
      </c>
      <c r="G8" s="28">
        <f>SUM(G9:G11)</f>
        <v>0</v>
      </c>
      <c r="H8" s="28">
        <v>0</v>
      </c>
      <c r="I8" s="28">
        <f>SUM(I9:I10)</f>
        <v>0</v>
      </c>
      <c r="J8" s="28">
        <f>SUM(J9:J10)</f>
        <v>0</v>
      </c>
      <c r="K8" s="28">
        <f>SUM(K9:K10)</f>
        <v>0</v>
      </c>
    </row>
    <row r="9" spans="1:11" ht="19.5" customHeight="1">
      <c r="A9" s="29">
        <v>311</v>
      </c>
      <c r="B9" s="29" t="s">
        <v>26</v>
      </c>
      <c r="C9" s="30">
        <f t="shared" si="0"/>
        <v>2980000</v>
      </c>
      <c r="D9" s="30">
        <f>'JLP(R)FP-Ril 4.razina '!O36</f>
        <v>2980000</v>
      </c>
      <c r="E9" s="30">
        <f>'JLP(R)FP-Ril 4.razina '!P36</f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ht="19.5" customHeight="1">
      <c r="A10" s="31">
        <v>312</v>
      </c>
      <c r="B10" s="31" t="s">
        <v>24</v>
      </c>
      <c r="C10" s="30">
        <f t="shared" si="0"/>
        <v>100000</v>
      </c>
      <c r="D10" s="32">
        <f>'JLP(R)FP-Ril 4.razina '!O38</f>
        <v>100000</v>
      </c>
      <c r="E10" s="32">
        <f>'JLP(R)FP-Ril 4.razina '!P38</f>
        <v>0</v>
      </c>
      <c r="F10" s="32">
        <v>0</v>
      </c>
      <c r="G10" s="32">
        <v>0</v>
      </c>
      <c r="H10" s="32">
        <v>0</v>
      </c>
      <c r="I10" s="32">
        <v>0</v>
      </c>
      <c r="J10" s="30">
        <v>0</v>
      </c>
      <c r="K10" s="30">
        <v>0</v>
      </c>
    </row>
    <row r="11" spans="1:11" ht="19.5" customHeight="1">
      <c r="A11" s="66">
        <v>313</v>
      </c>
      <c r="B11" s="66" t="s">
        <v>34</v>
      </c>
      <c r="C11" s="30">
        <f t="shared" si="0"/>
        <v>491707</v>
      </c>
      <c r="D11" s="67">
        <f>'JLP(R)FP-Ril 4.razina '!O40</f>
        <v>491707</v>
      </c>
      <c r="E11" s="67">
        <f>'JLP(R)FP-Ril 4.razina '!P40</f>
        <v>0</v>
      </c>
      <c r="F11" s="67">
        <v>0</v>
      </c>
      <c r="G11" s="67">
        <v>0</v>
      </c>
      <c r="H11" s="67">
        <v>0</v>
      </c>
      <c r="I11" s="67">
        <v>0</v>
      </c>
      <c r="J11" s="30">
        <v>0</v>
      </c>
      <c r="K11" s="30">
        <v>0</v>
      </c>
    </row>
    <row r="12" spans="1:11" ht="19.5" customHeight="1" thickBot="1">
      <c r="A12" s="27">
        <v>32</v>
      </c>
      <c r="B12" s="27" t="s">
        <v>25</v>
      </c>
      <c r="C12" s="28">
        <f t="shared" si="0"/>
        <v>790400</v>
      </c>
      <c r="D12" s="28">
        <f aca="true" t="shared" si="1" ref="D12:K12">SUM(D13:D17)</f>
        <v>367000</v>
      </c>
      <c r="E12" s="28">
        <f t="shared" si="1"/>
        <v>300400</v>
      </c>
      <c r="F12" s="28">
        <f t="shared" si="1"/>
        <v>108000</v>
      </c>
      <c r="G12" s="28">
        <f t="shared" si="1"/>
        <v>0</v>
      </c>
      <c r="H12" s="28">
        <f t="shared" si="1"/>
        <v>15000</v>
      </c>
      <c r="I12" s="28">
        <f t="shared" si="1"/>
        <v>0</v>
      </c>
      <c r="J12" s="28">
        <f t="shared" si="1"/>
        <v>0</v>
      </c>
      <c r="K12" s="28">
        <f t="shared" si="1"/>
        <v>0</v>
      </c>
    </row>
    <row r="13" spans="1:11" ht="29.25" customHeight="1">
      <c r="A13" s="29">
        <v>321</v>
      </c>
      <c r="B13" s="44" t="s">
        <v>75</v>
      </c>
      <c r="C13" s="30">
        <f t="shared" si="0"/>
        <v>405000</v>
      </c>
      <c r="D13" s="33">
        <f>'JLP(R)FP-Ril 4.razina '!O46</f>
        <v>300000</v>
      </c>
      <c r="E13" s="30">
        <f>'JLP(R)FP-Ril 4.razina '!P44</f>
        <v>80000</v>
      </c>
      <c r="F13" s="30">
        <v>10000</v>
      </c>
      <c r="G13" s="30">
        <v>0</v>
      </c>
      <c r="H13" s="30">
        <v>15000</v>
      </c>
      <c r="I13" s="30">
        <v>0</v>
      </c>
      <c r="J13" s="30">
        <v>0</v>
      </c>
      <c r="K13" s="30">
        <v>0</v>
      </c>
    </row>
    <row r="14" spans="1:11" ht="32.25" customHeight="1">
      <c r="A14" s="31">
        <v>322</v>
      </c>
      <c r="B14" s="45" t="s">
        <v>3</v>
      </c>
      <c r="C14" s="30">
        <f t="shared" si="0"/>
        <v>66000</v>
      </c>
      <c r="D14" s="34"/>
      <c r="E14" s="32">
        <f>'JLP(R)FP-Ril 4.razina '!P49</f>
        <v>50000</v>
      </c>
      <c r="F14" s="32">
        <v>16000</v>
      </c>
      <c r="G14" s="32">
        <v>0</v>
      </c>
      <c r="H14" s="32">
        <v>0</v>
      </c>
      <c r="I14" s="32">
        <v>0</v>
      </c>
      <c r="J14" s="30">
        <v>0</v>
      </c>
      <c r="K14" s="30">
        <v>0</v>
      </c>
    </row>
    <row r="15" spans="1:11" ht="19.5" customHeight="1">
      <c r="A15" s="31">
        <v>323</v>
      </c>
      <c r="B15" s="31" t="s">
        <v>4</v>
      </c>
      <c r="C15" s="32">
        <f t="shared" si="0"/>
        <v>217400</v>
      </c>
      <c r="D15" s="34">
        <v>50000</v>
      </c>
      <c r="E15" s="32">
        <f>'JLP(R)FP-Ril 4.razina '!P56</f>
        <v>122400</v>
      </c>
      <c r="F15" s="32">
        <v>45000</v>
      </c>
      <c r="G15" s="32">
        <v>0</v>
      </c>
      <c r="H15" s="32">
        <v>0</v>
      </c>
      <c r="I15" s="32">
        <v>0</v>
      </c>
      <c r="J15" s="30">
        <v>0</v>
      </c>
      <c r="K15" s="30">
        <v>0</v>
      </c>
    </row>
    <row r="16" spans="1:11" ht="19.5" customHeight="1">
      <c r="A16" s="31">
        <v>324</v>
      </c>
      <c r="B16" s="31" t="s">
        <v>35</v>
      </c>
      <c r="C16" s="30">
        <f t="shared" si="0"/>
        <v>15000</v>
      </c>
      <c r="D16" s="34"/>
      <c r="E16" s="32">
        <f>'JLP(R)FP-Ril 4.razina '!P66</f>
        <v>10000</v>
      </c>
      <c r="F16" s="32">
        <v>5000</v>
      </c>
      <c r="G16" s="32">
        <v>0</v>
      </c>
      <c r="H16" s="32">
        <v>0</v>
      </c>
      <c r="I16" s="32">
        <v>0</v>
      </c>
      <c r="J16" s="30">
        <v>0</v>
      </c>
      <c r="K16" s="30">
        <v>0</v>
      </c>
    </row>
    <row r="17" spans="1:11" ht="28.5" customHeight="1">
      <c r="A17" s="31">
        <v>329</v>
      </c>
      <c r="B17" s="45" t="s">
        <v>2</v>
      </c>
      <c r="C17" s="32">
        <f>SUM(D17:F17)</f>
        <v>87000</v>
      </c>
      <c r="D17" s="34">
        <v>17000</v>
      </c>
      <c r="E17" s="32">
        <f>'JLP(R)FP-Ril 4.razina '!P68</f>
        <v>38000</v>
      </c>
      <c r="F17" s="32">
        <v>32000</v>
      </c>
      <c r="G17" s="32">
        <v>0</v>
      </c>
      <c r="H17" s="32">
        <v>0</v>
      </c>
      <c r="I17" s="32">
        <v>0</v>
      </c>
      <c r="J17" s="30">
        <v>0</v>
      </c>
      <c r="K17" s="30">
        <v>0</v>
      </c>
    </row>
    <row r="18" spans="1:11" ht="19.5" customHeight="1" thickBot="1">
      <c r="A18" s="27">
        <v>34</v>
      </c>
      <c r="B18" s="27" t="s">
        <v>5</v>
      </c>
      <c r="C18" s="28">
        <f aca="true" t="shared" si="2" ref="C18:C23">SUM(D18:K18)</f>
        <v>6000</v>
      </c>
      <c r="D18" s="28">
        <f aca="true" t="shared" si="3" ref="D18:K18">D19</f>
        <v>0</v>
      </c>
      <c r="E18" s="28">
        <f t="shared" si="3"/>
        <v>6000</v>
      </c>
      <c r="F18" s="28">
        <f t="shared" si="3"/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</row>
    <row r="19" spans="1:11" ht="19.5" customHeight="1">
      <c r="A19" s="29">
        <v>343</v>
      </c>
      <c r="B19" s="29" t="s">
        <v>6</v>
      </c>
      <c r="C19" s="30">
        <f t="shared" si="2"/>
        <v>6000</v>
      </c>
      <c r="D19" s="33"/>
      <c r="E19" s="30">
        <f>'JLP(R)FP-Ril 4.razina '!P75</f>
        <v>6000</v>
      </c>
      <c r="F19" s="30"/>
      <c r="G19" s="30">
        <v>0</v>
      </c>
      <c r="H19" s="30">
        <v>0</v>
      </c>
      <c r="I19" s="30">
        <v>0</v>
      </c>
      <c r="J19" s="30">
        <v>0</v>
      </c>
      <c r="K19" s="30">
        <v>0</v>
      </c>
    </row>
    <row r="20" spans="1:11" ht="38.25" customHeight="1" thickBot="1">
      <c r="A20" s="27">
        <v>42</v>
      </c>
      <c r="B20" s="47" t="s">
        <v>27</v>
      </c>
      <c r="C20" s="77">
        <f t="shared" si="2"/>
        <v>171900</v>
      </c>
      <c r="D20" s="28">
        <f aca="true" t="shared" si="4" ref="D20:K20">SUM(D21:D22)</f>
        <v>0</v>
      </c>
      <c r="E20" s="28">
        <f>SUM(E21:E23)</f>
        <v>41000</v>
      </c>
      <c r="F20" s="28">
        <f>SUM(F21:F23)</f>
        <v>120900</v>
      </c>
      <c r="G20" s="28">
        <f>SUM(G21:G23)</f>
        <v>0</v>
      </c>
      <c r="H20" s="28">
        <f t="shared" si="4"/>
        <v>0</v>
      </c>
      <c r="I20" s="28">
        <f t="shared" si="4"/>
        <v>10000</v>
      </c>
      <c r="J20" s="28">
        <f t="shared" si="4"/>
        <v>0</v>
      </c>
      <c r="K20" s="28">
        <f t="shared" si="4"/>
        <v>0</v>
      </c>
    </row>
    <row r="21" spans="1:11" ht="19.5" customHeight="1">
      <c r="A21" s="69">
        <v>422</v>
      </c>
      <c r="B21" s="70" t="s">
        <v>28</v>
      </c>
      <c r="C21" s="30">
        <f t="shared" si="2"/>
        <v>151900</v>
      </c>
      <c r="D21" s="71"/>
      <c r="E21" s="71">
        <f>'JLP(R)FP-Ril 4.razina '!P80</f>
        <v>26000</v>
      </c>
      <c r="F21" s="71">
        <v>115900</v>
      </c>
      <c r="G21" s="71">
        <v>0</v>
      </c>
      <c r="H21" s="71">
        <v>0</v>
      </c>
      <c r="I21" s="71">
        <v>10000</v>
      </c>
      <c r="J21" s="30">
        <v>0</v>
      </c>
      <c r="K21" s="30">
        <v>0</v>
      </c>
    </row>
    <row r="22" spans="1:11" ht="19.5" customHeight="1">
      <c r="A22" s="31">
        <v>424</v>
      </c>
      <c r="B22" s="46" t="s">
        <v>29</v>
      </c>
      <c r="C22" s="30">
        <f t="shared" si="2"/>
        <v>8000</v>
      </c>
      <c r="D22" s="32"/>
      <c r="E22" s="32">
        <f>'JLP(R)FP-Ril 4.razina '!P86</f>
        <v>5000</v>
      </c>
      <c r="F22" s="32">
        <v>3000</v>
      </c>
      <c r="G22" s="32">
        <v>0</v>
      </c>
      <c r="H22" s="32">
        <v>0</v>
      </c>
      <c r="I22" s="32">
        <v>0</v>
      </c>
      <c r="J22" s="30">
        <v>0</v>
      </c>
      <c r="K22" s="30">
        <v>0</v>
      </c>
    </row>
    <row r="23" spans="1:11" ht="19.5" customHeight="1">
      <c r="A23" s="31">
        <v>426</v>
      </c>
      <c r="B23" s="46" t="s">
        <v>36</v>
      </c>
      <c r="C23" s="30">
        <f t="shared" si="2"/>
        <v>12000</v>
      </c>
      <c r="D23" s="32"/>
      <c r="E23" s="32">
        <f>'JLP(R)FP-Ril 4.razina '!P88</f>
        <v>10000</v>
      </c>
      <c r="F23" s="32">
        <v>2000</v>
      </c>
      <c r="G23" s="32">
        <v>0</v>
      </c>
      <c r="H23" s="32">
        <v>0</v>
      </c>
      <c r="I23" s="32">
        <v>0</v>
      </c>
      <c r="J23" s="30">
        <v>0</v>
      </c>
      <c r="K23" s="30">
        <v>0</v>
      </c>
    </row>
    <row r="24" spans="1:11" ht="19.5" customHeight="1">
      <c r="A24" s="134"/>
      <c r="B24" s="135" t="s">
        <v>31</v>
      </c>
      <c r="C24" s="136">
        <f>C20+C18+C12+C8</f>
        <v>4540007</v>
      </c>
      <c r="D24" s="137">
        <f>D8+D12+D18+D20</f>
        <v>3938707</v>
      </c>
      <c r="E24" s="137">
        <f>E20+E18+E12+E8</f>
        <v>347400</v>
      </c>
      <c r="F24" s="137">
        <f>F20+F18+F12+F8</f>
        <v>228900</v>
      </c>
      <c r="G24" s="137">
        <f>G20+G18+G12+G8</f>
        <v>0</v>
      </c>
      <c r="H24" s="137">
        <f>H8+H12+H18+H20</f>
        <v>15000</v>
      </c>
      <c r="I24" s="137">
        <f>I8+I12+I18+I20</f>
        <v>10000</v>
      </c>
      <c r="J24" s="137">
        <f>J8+J12+J18+J20</f>
        <v>0</v>
      </c>
      <c r="K24" s="137">
        <f>K8+K12+K18+K20</f>
        <v>0</v>
      </c>
    </row>
    <row r="25" spans="1:11" ht="19.5" customHeight="1">
      <c r="A25" s="119"/>
      <c r="B25" s="120"/>
      <c r="C25" s="121"/>
      <c r="D25" s="122"/>
      <c r="E25" s="122"/>
      <c r="F25" s="122"/>
      <c r="G25" s="122"/>
      <c r="H25" s="122"/>
      <c r="I25" s="122"/>
      <c r="J25" s="122"/>
      <c r="K25" s="122"/>
    </row>
    <row r="26" spans="1:12" ht="19.5" customHeight="1">
      <c r="A26" s="50" t="s">
        <v>12</v>
      </c>
      <c r="B26" s="51"/>
      <c r="C26" s="52"/>
      <c r="D26" s="53"/>
      <c r="E26" s="54"/>
      <c r="F26" s="52"/>
      <c r="G26" s="52"/>
      <c r="H26" s="53"/>
      <c r="I26" s="53"/>
      <c r="J26" s="53"/>
      <c r="K26" s="94"/>
      <c r="L26" s="1"/>
    </row>
    <row r="27" spans="1:12" ht="19.5" customHeight="1">
      <c r="A27" s="58"/>
      <c r="B27" s="55"/>
      <c r="C27" s="52"/>
      <c r="D27" s="54"/>
      <c r="E27" s="52"/>
      <c r="F27" s="52"/>
      <c r="G27" s="52"/>
      <c r="H27" s="52"/>
      <c r="I27" s="52"/>
      <c r="J27" s="362"/>
      <c r="K27" s="362"/>
      <c r="L27" s="1"/>
    </row>
    <row r="28" spans="1:12" ht="19.5" customHeight="1">
      <c r="A28" s="59" t="s">
        <v>32</v>
      </c>
      <c r="B28" s="56"/>
      <c r="C28" s="52"/>
      <c r="D28" s="52"/>
      <c r="E28" s="52"/>
      <c r="F28" s="52"/>
      <c r="G28" s="52"/>
      <c r="H28" s="52"/>
      <c r="I28" s="52"/>
      <c r="J28" s="404"/>
      <c r="K28" s="404"/>
      <c r="L28" s="1"/>
    </row>
    <row r="29" spans="1:17" ht="19.5" customHeight="1">
      <c r="A29" s="2"/>
      <c r="B29" s="3"/>
      <c r="C29" s="5"/>
      <c r="D29" s="4"/>
      <c r="E29" s="4"/>
      <c r="F29" s="5"/>
      <c r="G29" s="5"/>
      <c r="H29" s="5"/>
      <c r="I29" s="5"/>
      <c r="J29" s="365"/>
      <c r="K29" s="365"/>
      <c r="L29" s="1"/>
      <c r="P29" s="364"/>
      <c r="Q29" s="364"/>
    </row>
  </sheetData>
  <sheetProtection/>
  <mergeCells count="7">
    <mergeCell ref="J28:K28"/>
    <mergeCell ref="A1:D1"/>
    <mergeCell ref="A2:K2"/>
    <mergeCell ref="J29:K29"/>
    <mergeCell ref="P29:Q29"/>
    <mergeCell ref="I1:J1"/>
    <mergeCell ref="J27:K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PageLayoutView="0" workbookViewId="0" topLeftCell="A10">
      <selection activeCell="H31" sqref="H31"/>
    </sheetView>
  </sheetViews>
  <sheetFormatPr defaultColWidth="9.140625" defaultRowHeight="12.75"/>
  <cols>
    <col min="8" max="8" width="14.140625" style="0" customWidth="1"/>
    <col min="9" max="9" width="17.00390625" style="0" customWidth="1"/>
    <col min="10" max="10" width="21.140625" style="0" customWidth="1"/>
  </cols>
  <sheetData>
    <row r="2" spans="2:10" ht="12.75">
      <c r="B2" s="407" t="s">
        <v>151</v>
      </c>
      <c r="C2" s="407"/>
      <c r="D2" s="407"/>
      <c r="E2" s="407"/>
      <c r="F2" s="407"/>
      <c r="G2" s="407"/>
      <c r="H2" s="407"/>
      <c r="I2" s="407"/>
      <c r="J2" s="407"/>
    </row>
    <row r="3" spans="2:10" ht="12.75">
      <c r="B3" s="407"/>
      <c r="C3" s="407"/>
      <c r="D3" s="407"/>
      <c r="E3" s="407"/>
      <c r="F3" s="407"/>
      <c r="G3" s="407"/>
      <c r="H3" s="407"/>
      <c r="I3" s="407"/>
      <c r="J3" s="407"/>
    </row>
    <row r="4" spans="2:10" ht="12.75">
      <c r="B4" s="407"/>
      <c r="C4" s="407"/>
      <c r="D4" s="407"/>
      <c r="E4" s="407"/>
      <c r="F4" s="407"/>
      <c r="G4" s="407"/>
      <c r="H4" s="407"/>
      <c r="I4" s="407"/>
      <c r="J4" s="407"/>
    </row>
    <row r="5" spans="5:8" ht="18">
      <c r="E5" s="408" t="s">
        <v>115</v>
      </c>
      <c r="F5" s="408"/>
      <c r="G5" s="408"/>
      <c r="H5" s="408"/>
    </row>
    <row r="9" spans="2:10" ht="25.5">
      <c r="B9" s="409"/>
      <c r="C9" s="409"/>
      <c r="D9" s="409"/>
      <c r="E9" s="409"/>
      <c r="F9" s="409"/>
      <c r="G9" s="409"/>
      <c r="H9" s="197" t="s">
        <v>152</v>
      </c>
      <c r="I9" s="197" t="s">
        <v>150</v>
      </c>
      <c r="J9" s="197" t="s">
        <v>153</v>
      </c>
    </row>
    <row r="10" spans="2:10" ht="12.75">
      <c r="B10" s="410" t="s">
        <v>116</v>
      </c>
      <c r="C10" s="410"/>
      <c r="D10" s="410"/>
      <c r="E10" s="410"/>
      <c r="F10" s="410"/>
      <c r="G10" s="410"/>
      <c r="H10" s="198">
        <f>SUM(H11:H12)</f>
        <v>4333400</v>
      </c>
      <c r="I10" s="198">
        <f>SUM(I11:I12)</f>
        <v>4460407</v>
      </c>
      <c r="J10" s="198">
        <f>SUM(J11:J12)</f>
        <v>4540007</v>
      </c>
    </row>
    <row r="11" spans="1:10" ht="12.75">
      <c r="A11">
        <v>6</v>
      </c>
      <c r="B11" s="411" t="s">
        <v>117</v>
      </c>
      <c r="C11" s="411"/>
      <c r="D11" s="411"/>
      <c r="E11" s="411"/>
      <c r="F11" s="411"/>
      <c r="G11" s="411"/>
      <c r="H11" s="199">
        <f>'JLP(R)FP-Ril 4.razina '!B16-'JLP(R)FP-Ril 4.razina '!B15</f>
        <v>4333400</v>
      </c>
      <c r="I11" s="199">
        <f>'JLP(R)FP-Ril 4.razina '!C16</f>
        <v>4460407</v>
      </c>
      <c r="J11" s="199">
        <f>'JLP(R)FP-Ril 4.razina '!D16</f>
        <v>4540007</v>
      </c>
    </row>
    <row r="12" spans="2:10" ht="12.75">
      <c r="B12" s="411" t="s">
        <v>118</v>
      </c>
      <c r="C12" s="411"/>
      <c r="D12" s="411"/>
      <c r="E12" s="411"/>
      <c r="F12" s="411"/>
      <c r="G12" s="411"/>
      <c r="H12" s="200">
        <v>0</v>
      </c>
      <c r="I12" s="200">
        <v>0</v>
      </c>
      <c r="J12" s="200">
        <v>0</v>
      </c>
    </row>
    <row r="13" spans="2:10" ht="12.75">
      <c r="B13" s="410" t="s">
        <v>119</v>
      </c>
      <c r="C13" s="410"/>
      <c r="D13" s="410"/>
      <c r="E13" s="410"/>
      <c r="F13" s="410"/>
      <c r="G13" s="410"/>
      <c r="H13" s="198">
        <f>SUM(H14:H15)</f>
        <v>4483400</v>
      </c>
      <c r="I13" s="198">
        <f>SUM(I14:I15)</f>
        <v>4460407</v>
      </c>
      <c r="J13" s="198">
        <f>SUM(J14:J15)</f>
        <v>4540007</v>
      </c>
    </row>
    <row r="14" spans="1:10" ht="12.75">
      <c r="A14">
        <v>3</v>
      </c>
      <c r="B14" s="411" t="s">
        <v>120</v>
      </c>
      <c r="C14" s="411"/>
      <c r="D14" s="411"/>
      <c r="E14" s="411"/>
      <c r="F14" s="411"/>
      <c r="G14" s="411"/>
      <c r="H14" s="199">
        <f>'JLP(R)FP-Ril 4.razina '!C34</f>
        <v>4191500</v>
      </c>
      <c r="I14" s="199">
        <f>'JLP(R)FP-Ril 4.razina '!M34</f>
        <v>4283507</v>
      </c>
      <c r="J14" s="199">
        <f>'JLP(R)FP-Ril 4.razina '!O34</f>
        <v>4363107</v>
      </c>
    </row>
    <row r="15" spans="1:11" ht="12.75">
      <c r="A15">
        <v>4</v>
      </c>
      <c r="B15" s="411" t="s">
        <v>121</v>
      </c>
      <c r="C15" s="411"/>
      <c r="D15" s="411"/>
      <c r="E15" s="411"/>
      <c r="F15" s="411"/>
      <c r="G15" s="411"/>
      <c r="H15" s="199">
        <f>'JLP(R)FP-Ril 4.razina '!C78</f>
        <v>291900</v>
      </c>
      <c r="I15" s="199">
        <f>'JLP(R)FP-Ril 4.razina '!M78</f>
        <v>176900</v>
      </c>
      <c r="J15" s="199">
        <f>'JLP(R)FP-Ril 4.razina '!O78</f>
        <v>176900</v>
      </c>
      <c r="K15" s="104"/>
    </row>
    <row r="16" spans="2:10" ht="12.75">
      <c r="B16" s="411" t="s">
        <v>122</v>
      </c>
      <c r="C16" s="411"/>
      <c r="D16" s="411"/>
      <c r="E16" s="411"/>
      <c r="F16" s="411"/>
      <c r="G16" s="411"/>
      <c r="H16" s="199">
        <v>-150000</v>
      </c>
      <c r="I16" s="199">
        <v>0</v>
      </c>
      <c r="J16" s="200">
        <v>0</v>
      </c>
    </row>
    <row r="17" spans="2:7" ht="12.75">
      <c r="B17" s="413"/>
      <c r="C17" s="413"/>
      <c r="D17" s="413"/>
      <c r="E17" s="413"/>
      <c r="F17" s="413"/>
      <c r="G17" s="413"/>
    </row>
    <row r="18" spans="2:10" ht="25.5">
      <c r="B18" s="412"/>
      <c r="C18" s="412"/>
      <c r="D18" s="412"/>
      <c r="E18" s="412"/>
      <c r="F18" s="412"/>
      <c r="G18" s="412"/>
      <c r="H18" s="197" t="s">
        <v>154</v>
      </c>
      <c r="I18" s="197" t="s">
        <v>155</v>
      </c>
      <c r="J18" s="197" t="s">
        <v>153</v>
      </c>
    </row>
    <row r="19" spans="2:10" ht="12.75">
      <c r="B19" s="411" t="s">
        <v>144</v>
      </c>
      <c r="C19" s="411"/>
      <c r="D19" s="411"/>
      <c r="E19" s="411"/>
      <c r="F19" s="411"/>
      <c r="G19" s="411"/>
      <c r="H19" s="289">
        <v>150000</v>
      </c>
      <c r="I19" s="289">
        <v>0</v>
      </c>
      <c r="J19" s="259">
        <v>0</v>
      </c>
    </row>
    <row r="20" spans="2:10" ht="29.25" customHeight="1">
      <c r="B20" s="414" t="s">
        <v>181</v>
      </c>
      <c r="C20" s="415"/>
      <c r="D20" s="415"/>
      <c r="E20" s="415"/>
      <c r="F20" s="415"/>
      <c r="G20" s="416"/>
      <c r="H20" s="199">
        <v>150000</v>
      </c>
      <c r="I20" s="199">
        <v>0</v>
      </c>
      <c r="J20" s="200">
        <v>0</v>
      </c>
    </row>
    <row r="21" spans="2:7" ht="12.75">
      <c r="B21" s="413"/>
      <c r="C21" s="413"/>
      <c r="D21" s="413"/>
      <c r="E21" s="413"/>
      <c r="F21" s="413"/>
      <c r="G21" s="413"/>
    </row>
    <row r="22" spans="2:10" ht="25.5">
      <c r="B22" s="412"/>
      <c r="C22" s="412"/>
      <c r="D22" s="412"/>
      <c r="E22" s="412"/>
      <c r="F22" s="412"/>
      <c r="G22" s="412"/>
      <c r="H22" s="197" t="s">
        <v>154</v>
      </c>
      <c r="I22" s="197" t="s">
        <v>155</v>
      </c>
      <c r="J22" s="197" t="s">
        <v>153</v>
      </c>
    </row>
    <row r="23" spans="2:10" ht="12.75">
      <c r="B23" s="411" t="s">
        <v>123</v>
      </c>
      <c r="C23" s="411"/>
      <c r="D23" s="411"/>
      <c r="E23" s="411"/>
      <c r="F23" s="411"/>
      <c r="G23" s="411"/>
      <c r="H23" s="200">
        <v>0</v>
      </c>
      <c r="I23" s="200">
        <v>0</v>
      </c>
      <c r="J23" s="200">
        <v>0</v>
      </c>
    </row>
    <row r="24" spans="2:10" ht="12.75">
      <c r="B24" s="411" t="s">
        <v>124</v>
      </c>
      <c r="C24" s="411"/>
      <c r="D24" s="411"/>
      <c r="E24" s="411"/>
      <c r="F24" s="411"/>
      <c r="G24" s="411"/>
      <c r="H24" s="200">
        <v>0</v>
      </c>
      <c r="I24" s="200">
        <v>0</v>
      </c>
      <c r="J24" s="200">
        <v>0</v>
      </c>
    </row>
    <row r="25" spans="2:10" ht="12.75">
      <c r="B25" s="411" t="s">
        <v>125</v>
      </c>
      <c r="C25" s="411"/>
      <c r="D25" s="411"/>
      <c r="E25" s="411"/>
      <c r="F25" s="411"/>
      <c r="G25" s="411"/>
      <c r="H25" s="200"/>
      <c r="I25" s="200"/>
      <c r="J25" s="200"/>
    </row>
    <row r="26" spans="2:10" ht="12.75">
      <c r="B26" s="412"/>
      <c r="C26" s="412"/>
      <c r="D26" s="412"/>
      <c r="E26" s="412"/>
      <c r="F26" s="412"/>
      <c r="G26" s="412"/>
      <c r="H26" s="200"/>
      <c r="I26" s="200"/>
      <c r="J26" s="200"/>
    </row>
    <row r="27" spans="2:10" ht="12.75">
      <c r="B27" s="411" t="s">
        <v>126</v>
      </c>
      <c r="C27" s="411"/>
      <c r="D27" s="411"/>
      <c r="E27" s="411"/>
      <c r="F27" s="411"/>
      <c r="G27" s="411"/>
      <c r="H27" s="200">
        <f>SUM(H23:H24)</f>
        <v>0</v>
      </c>
      <c r="I27" s="200">
        <f>SUM(I23:I24)</f>
        <v>0</v>
      </c>
      <c r="J27" s="200">
        <f>SUM(J23:J24)</f>
        <v>0</v>
      </c>
    </row>
  </sheetData>
  <sheetProtection/>
  <mergeCells count="21">
    <mergeCell ref="B27:G27"/>
    <mergeCell ref="B20:G20"/>
    <mergeCell ref="B21:G21"/>
    <mergeCell ref="B22:G22"/>
    <mergeCell ref="B23:G23"/>
    <mergeCell ref="B26:G26"/>
    <mergeCell ref="B24:G24"/>
    <mergeCell ref="B25:G25"/>
    <mergeCell ref="B19:G19"/>
    <mergeCell ref="B15:G15"/>
    <mergeCell ref="B14:G14"/>
    <mergeCell ref="B18:G18"/>
    <mergeCell ref="B16:G16"/>
    <mergeCell ref="B13:G13"/>
    <mergeCell ref="B17:G17"/>
    <mergeCell ref="B2:J4"/>
    <mergeCell ref="E5:H5"/>
    <mergeCell ref="B9:G9"/>
    <mergeCell ref="B10:G10"/>
    <mergeCell ref="B11:G11"/>
    <mergeCell ref="B12:G12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3"/>
  <sheetViews>
    <sheetView zoomScalePageLayoutView="0" workbookViewId="0" topLeftCell="A164">
      <selection activeCell="I188" sqref="I188"/>
    </sheetView>
  </sheetViews>
  <sheetFormatPr defaultColWidth="9.140625" defaultRowHeight="12.75"/>
  <cols>
    <col min="2" max="2" width="10.421875" style="0" customWidth="1"/>
    <col min="8" max="8" width="26.57421875" style="0" customWidth="1"/>
    <col min="9" max="9" width="14.140625" style="0" customWidth="1"/>
    <col min="10" max="10" width="17.00390625" style="0" customWidth="1"/>
    <col min="11" max="11" width="15.57421875" style="0" customWidth="1"/>
  </cols>
  <sheetData>
    <row r="2" spans="3:11" ht="12.75">
      <c r="C2" s="407" t="s">
        <v>176</v>
      </c>
      <c r="D2" s="407"/>
      <c r="E2" s="407"/>
      <c r="F2" s="407"/>
      <c r="G2" s="407"/>
      <c r="H2" s="407"/>
      <c r="I2" s="407"/>
      <c r="J2" s="407"/>
      <c r="K2" s="407"/>
    </row>
    <row r="3" spans="3:11" ht="12.75">
      <c r="C3" s="407"/>
      <c r="D3" s="407"/>
      <c r="E3" s="407"/>
      <c r="F3" s="407"/>
      <c r="G3" s="407"/>
      <c r="H3" s="407"/>
      <c r="I3" s="407"/>
      <c r="J3" s="407"/>
      <c r="K3" s="407"/>
    </row>
    <row r="4" spans="3:11" ht="12.75">
      <c r="C4" s="407"/>
      <c r="D4" s="407"/>
      <c r="E4" s="407"/>
      <c r="F4" s="407"/>
      <c r="G4" s="407"/>
      <c r="H4" s="407"/>
      <c r="I4" s="407"/>
      <c r="J4" s="407"/>
      <c r="K4" s="407"/>
    </row>
    <row r="5" spans="6:9" ht="18">
      <c r="F5" s="408"/>
      <c r="G5" s="408"/>
      <c r="H5" s="408"/>
      <c r="I5" s="408"/>
    </row>
    <row r="8" spans="2:5" ht="13.5" thickBot="1">
      <c r="B8" s="425" t="s">
        <v>180</v>
      </c>
      <c r="C8" s="425"/>
      <c r="D8" s="425"/>
      <c r="E8" s="425"/>
    </row>
    <row r="9" spans="2:11" ht="38.25">
      <c r="B9" s="280" t="s">
        <v>172</v>
      </c>
      <c r="C9" s="420" t="s">
        <v>0</v>
      </c>
      <c r="D9" s="420"/>
      <c r="E9" s="420"/>
      <c r="F9" s="420"/>
      <c r="G9" s="420"/>
      <c r="H9" s="420"/>
      <c r="I9" s="281" t="s">
        <v>154</v>
      </c>
      <c r="J9" s="281" t="s">
        <v>173</v>
      </c>
      <c r="K9" s="282" t="s">
        <v>174</v>
      </c>
    </row>
    <row r="10" spans="2:11" ht="12.75">
      <c r="B10" s="283">
        <v>67</v>
      </c>
      <c r="C10" s="410" t="s">
        <v>175</v>
      </c>
      <c r="D10" s="410"/>
      <c r="E10" s="410"/>
      <c r="F10" s="410"/>
      <c r="G10" s="410"/>
      <c r="H10" s="410"/>
      <c r="I10" s="198">
        <f>SUM(I11:I12)</f>
        <v>292400</v>
      </c>
      <c r="J10" s="198">
        <f>SUM(J11:J12)</f>
        <v>337400</v>
      </c>
      <c r="K10" s="284">
        <f>SUM(K11:K12)</f>
        <v>347400</v>
      </c>
    </row>
    <row r="11" spans="2:11" ht="12.75">
      <c r="B11" s="313">
        <v>6711</v>
      </c>
      <c r="C11" s="411" t="s">
        <v>177</v>
      </c>
      <c r="D11" s="411"/>
      <c r="E11" s="411"/>
      <c r="F11" s="411"/>
      <c r="G11" s="411"/>
      <c r="H11" s="411"/>
      <c r="I11" s="199">
        <f>'JLP(R)FP-Ril 4.razina '!E34</f>
        <v>280400</v>
      </c>
      <c r="J11" s="199">
        <f>'JLP(R)FP-Ril 4.razina '!N34</f>
        <v>300400</v>
      </c>
      <c r="K11" s="285">
        <f>'JLP(R)FP-Ril 4.razina '!P34</f>
        <v>306400</v>
      </c>
    </row>
    <row r="12" spans="2:11" ht="12.75">
      <c r="B12" s="313">
        <v>6712</v>
      </c>
      <c r="C12" s="411" t="s">
        <v>178</v>
      </c>
      <c r="D12" s="411"/>
      <c r="E12" s="411"/>
      <c r="F12" s="411"/>
      <c r="G12" s="411"/>
      <c r="H12" s="411"/>
      <c r="I12" s="199">
        <f>'JLP(R)FP-Ril 4.razina '!E78</f>
        <v>12000</v>
      </c>
      <c r="J12" s="199">
        <f>'JLP(R)FP-Ril 4.razina '!N79</f>
        <v>37000</v>
      </c>
      <c r="K12" s="285">
        <f>'JLP(R)FP-Ril 4.razina '!P78</f>
        <v>41000</v>
      </c>
    </row>
    <row r="13" spans="2:11" ht="13.5" thickBot="1">
      <c r="B13" s="286"/>
      <c r="C13" s="426" t="s">
        <v>179</v>
      </c>
      <c r="D13" s="426"/>
      <c r="E13" s="426"/>
      <c r="F13" s="426"/>
      <c r="G13" s="426"/>
      <c r="H13" s="426"/>
      <c r="I13" s="287">
        <f>I10</f>
        <v>292400</v>
      </c>
      <c r="J13" s="287">
        <f>J10</f>
        <v>337400</v>
      </c>
      <c r="K13" s="287">
        <f>K10</f>
        <v>347400</v>
      </c>
    </row>
    <row r="14" spans="2:11" ht="12.75">
      <c r="B14" s="278"/>
      <c r="C14" s="279"/>
      <c r="D14" s="279"/>
      <c r="E14" s="279"/>
      <c r="F14" s="279"/>
      <c r="G14" s="279"/>
      <c r="H14" s="279"/>
      <c r="I14" s="53"/>
      <c r="J14" s="53"/>
      <c r="K14" s="53"/>
    </row>
    <row r="15" spans="2:11" ht="12.75">
      <c r="B15" s="278"/>
      <c r="C15" s="279"/>
      <c r="D15" s="279"/>
      <c r="E15" s="279"/>
      <c r="F15" s="279"/>
      <c r="G15" s="279"/>
      <c r="H15" s="279"/>
      <c r="I15" s="53"/>
      <c r="J15" s="53"/>
      <c r="K15" s="53"/>
    </row>
    <row r="16" spans="2:5" ht="13.5" thickBot="1">
      <c r="B16" s="314" t="s">
        <v>190</v>
      </c>
      <c r="C16" s="314"/>
      <c r="D16" s="314"/>
      <c r="E16" s="314"/>
    </row>
    <row r="17" spans="2:11" ht="38.25">
      <c r="B17" s="280" t="s">
        <v>172</v>
      </c>
      <c r="C17" s="420" t="s">
        <v>0</v>
      </c>
      <c r="D17" s="420"/>
      <c r="E17" s="420"/>
      <c r="F17" s="420"/>
      <c r="G17" s="420"/>
      <c r="H17" s="420"/>
      <c r="I17" s="281" t="s">
        <v>154</v>
      </c>
      <c r="J17" s="281" t="s">
        <v>173</v>
      </c>
      <c r="K17" s="282" t="s">
        <v>174</v>
      </c>
    </row>
    <row r="18" spans="2:11" ht="12.75">
      <c r="B18" s="283">
        <v>652</v>
      </c>
      <c r="C18" s="410" t="s">
        <v>191</v>
      </c>
      <c r="D18" s="410"/>
      <c r="E18" s="410"/>
      <c r="F18" s="410"/>
      <c r="G18" s="410"/>
      <c r="H18" s="410"/>
      <c r="I18" s="198">
        <f>SUM(I19:I19)</f>
        <v>239300</v>
      </c>
      <c r="J18" s="198">
        <f>SUM(J19:J19)</f>
        <v>239300</v>
      </c>
      <c r="K18" s="284">
        <f>SUM(K19:K19)</f>
        <v>228900</v>
      </c>
    </row>
    <row r="19" spans="2:11" ht="12.75">
      <c r="B19" s="313">
        <v>65264</v>
      </c>
      <c r="C19" s="411" t="s">
        <v>192</v>
      </c>
      <c r="D19" s="411"/>
      <c r="E19" s="411"/>
      <c r="F19" s="411"/>
      <c r="G19" s="411"/>
      <c r="H19" s="411"/>
      <c r="I19" s="199">
        <f>'JLP(R)FP-Ril 4.razina '!B12+'JLP(R)FP-Ril 4.razina '!B11</f>
        <v>239300</v>
      </c>
      <c r="J19" s="199">
        <f>'JLP(R)FP-Ril 4.razina '!C12+'JLP(R)FP-Ril 4.razina '!C11</f>
        <v>239300</v>
      </c>
      <c r="K19" s="285">
        <f>'JLP(R)FP-Ril 4.razina '!D12+'JLP(R)FP-Ril 4.razina '!D11</f>
        <v>228900</v>
      </c>
    </row>
    <row r="20" spans="2:11" ht="13.5" thickBot="1">
      <c r="B20" s="286"/>
      <c r="C20" s="426" t="s">
        <v>198</v>
      </c>
      <c r="D20" s="426"/>
      <c r="E20" s="426"/>
      <c r="F20" s="426"/>
      <c r="G20" s="426"/>
      <c r="H20" s="426"/>
      <c r="I20" s="287">
        <f>I18</f>
        <v>239300</v>
      </c>
      <c r="J20" s="287">
        <f>J18</f>
        <v>239300</v>
      </c>
      <c r="K20" s="288">
        <f>K18</f>
        <v>228900</v>
      </c>
    </row>
    <row r="21" spans="2:11" ht="12.75">
      <c r="B21" s="278"/>
      <c r="C21" s="279"/>
      <c r="D21" s="279"/>
      <c r="E21" s="279"/>
      <c r="F21" s="279"/>
      <c r="G21" s="279"/>
      <c r="H21" s="279"/>
      <c r="I21" s="53"/>
      <c r="J21" s="53"/>
      <c r="K21" s="53"/>
    </row>
    <row r="22" spans="2:11" ht="12.75">
      <c r="B22" s="278"/>
      <c r="C22" s="279"/>
      <c r="D22" s="279"/>
      <c r="E22" s="279"/>
      <c r="F22" s="279"/>
      <c r="G22" s="279"/>
      <c r="H22" s="279"/>
      <c r="I22" s="53"/>
      <c r="J22" s="53"/>
      <c r="K22" s="53"/>
    </row>
    <row r="23" spans="2:5" ht="13.5" thickBot="1">
      <c r="B23" s="425" t="s">
        <v>187</v>
      </c>
      <c r="C23" s="425"/>
      <c r="D23" s="425"/>
      <c r="E23" s="425"/>
    </row>
    <row r="24" spans="2:12" ht="38.25">
      <c r="B24" s="280" t="s">
        <v>172</v>
      </c>
      <c r="C24" s="420" t="s">
        <v>0</v>
      </c>
      <c r="D24" s="420"/>
      <c r="E24" s="420"/>
      <c r="F24" s="420"/>
      <c r="G24" s="420"/>
      <c r="H24" s="420"/>
      <c r="I24" s="281" t="s">
        <v>154</v>
      </c>
      <c r="J24" s="281" t="s">
        <v>173</v>
      </c>
      <c r="K24" s="282" t="s">
        <v>174</v>
      </c>
      <c r="L24" s="277"/>
    </row>
    <row r="25" spans="2:12" ht="12.75">
      <c r="B25" s="283">
        <v>63</v>
      </c>
      <c r="C25" s="410" t="s">
        <v>188</v>
      </c>
      <c r="D25" s="410"/>
      <c r="E25" s="410"/>
      <c r="F25" s="410"/>
      <c r="G25" s="410"/>
      <c r="H25" s="410"/>
      <c r="I25" s="198">
        <f>SUM(I26:I27)</f>
        <v>3786700</v>
      </c>
      <c r="J25" s="198">
        <f>SUM(J26:J27)</f>
        <v>3873707</v>
      </c>
      <c r="K25" s="284">
        <f>SUM(K26:K27)</f>
        <v>3953707</v>
      </c>
      <c r="L25" s="277"/>
    </row>
    <row r="26" spans="2:12" ht="16.5" customHeight="1">
      <c r="B26" s="313">
        <v>636</v>
      </c>
      <c r="C26" s="411" t="s">
        <v>204</v>
      </c>
      <c r="D26" s="411"/>
      <c r="E26" s="411"/>
      <c r="F26" s="411"/>
      <c r="G26" s="411"/>
      <c r="H26" s="411"/>
      <c r="I26" s="199">
        <f>'JLP(R)FP-Ril 4.razina '!B10</f>
        <v>3776700</v>
      </c>
      <c r="J26" s="199">
        <f>'JLP(R)FP-Ril 4.razina '!C10</f>
        <v>3858707</v>
      </c>
      <c r="K26" s="285">
        <f>'JLP(R)FP-Ril 4.razina '!D10</f>
        <v>3938707</v>
      </c>
      <c r="L26" s="277"/>
    </row>
    <row r="27" spans="2:12" ht="16.5" customHeight="1">
      <c r="B27" s="315">
        <v>636</v>
      </c>
      <c r="C27" s="411" t="s">
        <v>205</v>
      </c>
      <c r="D27" s="411"/>
      <c r="E27" s="411"/>
      <c r="F27" s="411"/>
      <c r="G27" s="411"/>
      <c r="H27" s="411"/>
      <c r="I27" s="316">
        <f>'JLP(R)FP-Ril 4.razina '!B14</f>
        <v>10000</v>
      </c>
      <c r="J27" s="316">
        <f>'JLP(R)FP-Ril 4.razina '!C14</f>
        <v>15000</v>
      </c>
      <c r="K27" s="317">
        <f>'JLP(R)FP-Ril 4.razina '!D14</f>
        <v>15000</v>
      </c>
      <c r="L27" s="277"/>
    </row>
    <row r="28" spans="2:12" ht="13.5" thickBot="1">
      <c r="B28" s="286"/>
      <c r="C28" s="426" t="s">
        <v>189</v>
      </c>
      <c r="D28" s="426"/>
      <c r="E28" s="426"/>
      <c r="F28" s="426"/>
      <c r="G28" s="426"/>
      <c r="H28" s="426"/>
      <c r="I28" s="287">
        <f>I25</f>
        <v>3786700</v>
      </c>
      <c r="J28" s="287">
        <f>J25</f>
        <v>3873707</v>
      </c>
      <c r="K28" s="288">
        <f>K25</f>
        <v>3953707</v>
      </c>
      <c r="L28" s="277"/>
    </row>
    <row r="29" ht="12.75">
      <c r="L29" s="277"/>
    </row>
    <row r="30" ht="12.75">
      <c r="L30" s="277"/>
    </row>
    <row r="31" spans="2:5" ht="13.5" thickBot="1">
      <c r="B31" s="314" t="s">
        <v>206</v>
      </c>
      <c r="C31" s="314"/>
      <c r="D31" s="314"/>
      <c r="E31" s="314"/>
    </row>
    <row r="32" spans="2:11" ht="38.25">
      <c r="B32" s="280" t="s">
        <v>172</v>
      </c>
      <c r="C32" s="420" t="s">
        <v>0</v>
      </c>
      <c r="D32" s="420"/>
      <c r="E32" s="420"/>
      <c r="F32" s="420"/>
      <c r="G32" s="420"/>
      <c r="H32" s="420"/>
      <c r="I32" s="281" t="s">
        <v>154</v>
      </c>
      <c r="J32" s="281" t="s">
        <v>173</v>
      </c>
      <c r="K32" s="282" t="s">
        <v>174</v>
      </c>
    </row>
    <row r="33" spans="2:11" ht="12.75">
      <c r="B33" s="283">
        <v>66</v>
      </c>
      <c r="C33" s="410" t="s">
        <v>208</v>
      </c>
      <c r="D33" s="410"/>
      <c r="E33" s="410"/>
      <c r="F33" s="410"/>
      <c r="G33" s="410"/>
      <c r="H33" s="410"/>
      <c r="I33" s="198">
        <f>SUM(I34:I34)</f>
        <v>15000</v>
      </c>
      <c r="J33" s="198">
        <f>SUM(J34:J34)</f>
        <v>10000</v>
      </c>
      <c r="K33" s="284">
        <f>SUM(K34:K34)</f>
        <v>10000</v>
      </c>
    </row>
    <row r="34" spans="2:11" ht="12.75">
      <c r="B34" s="313">
        <v>663</v>
      </c>
      <c r="C34" s="411" t="s">
        <v>209</v>
      </c>
      <c r="D34" s="411"/>
      <c r="E34" s="411"/>
      <c r="F34" s="411"/>
      <c r="G34" s="411"/>
      <c r="H34" s="411"/>
      <c r="I34" s="199">
        <f>'JLP(R)FP-Ril 4.razina '!B13</f>
        <v>15000</v>
      </c>
      <c r="J34" s="199">
        <f>'JLP(R)FP-Ril 4.razina '!C13</f>
        <v>10000</v>
      </c>
      <c r="K34" s="285">
        <f>'JLP(R)FP-Ril 4.razina '!D13</f>
        <v>10000</v>
      </c>
    </row>
    <row r="35" spans="2:11" ht="13.5" thickBot="1">
      <c r="B35" s="286"/>
      <c r="C35" s="426" t="s">
        <v>207</v>
      </c>
      <c r="D35" s="426"/>
      <c r="E35" s="426"/>
      <c r="F35" s="426"/>
      <c r="G35" s="426"/>
      <c r="H35" s="426"/>
      <c r="I35" s="287">
        <f>I33</f>
        <v>15000</v>
      </c>
      <c r="J35" s="287">
        <f>J33</f>
        <v>10000</v>
      </c>
      <c r="K35" s="288">
        <f>K33</f>
        <v>10000</v>
      </c>
    </row>
    <row r="36" spans="2:11" ht="12.75">
      <c r="B36" s="434" t="s">
        <v>193</v>
      </c>
      <c r="C36" s="434"/>
      <c r="D36" s="434"/>
      <c r="E36" s="434"/>
      <c r="F36" s="434"/>
      <c r="G36" s="434"/>
      <c r="H36" s="434"/>
      <c r="I36" s="434"/>
      <c r="J36" s="434"/>
      <c r="K36" s="434"/>
    </row>
    <row r="37" spans="2:11" ht="12.75">
      <c r="B37" s="434"/>
      <c r="C37" s="434"/>
      <c r="D37" s="434"/>
      <c r="E37" s="434"/>
      <c r="F37" s="434"/>
      <c r="G37" s="434"/>
      <c r="H37" s="434"/>
      <c r="I37" s="434"/>
      <c r="J37" s="434"/>
      <c r="K37" s="434"/>
    </row>
    <row r="38" spans="2:11" ht="12.75">
      <c r="B38" s="434"/>
      <c r="C38" s="434"/>
      <c r="D38" s="434"/>
      <c r="E38" s="434"/>
      <c r="F38" s="434"/>
      <c r="G38" s="434"/>
      <c r="H38" s="434"/>
      <c r="I38" s="434"/>
      <c r="J38" s="434"/>
      <c r="K38" s="434"/>
    </row>
    <row r="39" spans="2:11" ht="12.75">
      <c r="B39" s="278"/>
      <c r="C39" s="438"/>
      <c r="D39" s="438"/>
      <c r="E39" s="438"/>
      <c r="F39" s="438"/>
      <c r="G39" s="438"/>
      <c r="H39" s="438"/>
      <c r="I39" s="277"/>
      <c r="J39" s="277"/>
      <c r="K39" s="277"/>
    </row>
    <row r="40" spans="2:11" ht="12.75">
      <c r="B40" s="278"/>
      <c r="C40" s="438"/>
      <c r="D40" s="438"/>
      <c r="E40" s="438"/>
      <c r="F40" s="438"/>
      <c r="G40" s="438"/>
      <c r="H40" s="438"/>
      <c r="I40" s="277"/>
      <c r="J40" s="277"/>
      <c r="K40" s="277"/>
    </row>
    <row r="41" spans="2:11" ht="12.75">
      <c r="B41" s="278"/>
      <c r="C41" s="438"/>
      <c r="D41" s="438"/>
      <c r="E41" s="438"/>
      <c r="F41" s="438"/>
      <c r="G41" s="438"/>
      <c r="H41" s="438"/>
      <c r="I41" s="277"/>
      <c r="J41" s="277"/>
      <c r="K41" s="277"/>
    </row>
    <row r="42" spans="2:5" ht="13.5" thickBot="1">
      <c r="B42" s="314" t="s">
        <v>194</v>
      </c>
      <c r="C42" s="314"/>
      <c r="D42" s="314"/>
      <c r="E42" s="314"/>
    </row>
    <row r="43" spans="2:11" ht="38.25">
      <c r="B43" s="280" t="s">
        <v>172</v>
      </c>
      <c r="C43" s="420" t="s">
        <v>0</v>
      </c>
      <c r="D43" s="420"/>
      <c r="E43" s="420"/>
      <c r="F43" s="420"/>
      <c r="G43" s="420"/>
      <c r="H43" s="420"/>
      <c r="I43" s="281" t="s">
        <v>154</v>
      </c>
      <c r="J43" s="281" t="s">
        <v>173</v>
      </c>
      <c r="K43" s="282" t="s">
        <v>174</v>
      </c>
    </row>
    <row r="44" spans="2:11" ht="12.75">
      <c r="B44" s="283">
        <v>922</v>
      </c>
      <c r="C44" s="410" t="s">
        <v>195</v>
      </c>
      <c r="D44" s="410"/>
      <c r="E44" s="410"/>
      <c r="F44" s="410"/>
      <c r="G44" s="410"/>
      <c r="H44" s="410"/>
      <c r="I44" s="198">
        <f>SUM(I45:I45)</f>
        <v>150000</v>
      </c>
      <c r="J44" s="198">
        <f>SUM(J45:J45)</f>
        <v>0</v>
      </c>
      <c r="K44" s="284">
        <f>SUM(K45:K45)</f>
        <v>0</v>
      </c>
    </row>
    <row r="45" spans="2:11" ht="12.75">
      <c r="B45" s="313">
        <v>92211</v>
      </c>
      <c r="C45" s="411" t="s">
        <v>183</v>
      </c>
      <c r="D45" s="411"/>
      <c r="E45" s="411"/>
      <c r="F45" s="411"/>
      <c r="G45" s="411"/>
      <c r="H45" s="411"/>
      <c r="I45" s="199">
        <v>150000</v>
      </c>
      <c r="J45" s="199"/>
      <c r="K45" s="285"/>
    </row>
    <row r="46" spans="2:11" ht="13.5" thickBot="1">
      <c r="B46" s="286"/>
      <c r="C46" s="426" t="s">
        <v>201</v>
      </c>
      <c r="D46" s="426"/>
      <c r="E46" s="426"/>
      <c r="F46" s="426"/>
      <c r="G46" s="426"/>
      <c r="H46" s="426"/>
      <c r="I46" s="287">
        <f>I44</f>
        <v>150000</v>
      </c>
      <c r="J46" s="287">
        <f>J44</f>
        <v>0</v>
      </c>
      <c r="K46" s="288">
        <f>K44</f>
        <v>0</v>
      </c>
    </row>
    <row r="47" ht="13.5" thickBot="1"/>
    <row r="48" spans="2:11" ht="12.75">
      <c r="B48" s="427" t="s">
        <v>202</v>
      </c>
      <c r="C48" s="428"/>
      <c r="D48" s="428"/>
      <c r="E48" s="428"/>
      <c r="F48" s="428"/>
      <c r="G48" s="428"/>
      <c r="H48" s="429"/>
      <c r="I48" s="318">
        <f>I13+I28+I20+I35</f>
        <v>4333400</v>
      </c>
      <c r="J48" s="318">
        <f>J13+J28+J20+J35</f>
        <v>4460407</v>
      </c>
      <c r="K48" s="318">
        <f>K13+K28+K20+K35</f>
        <v>4540007</v>
      </c>
    </row>
    <row r="49" spans="2:11" ht="13.5" thickBot="1">
      <c r="B49" s="417" t="s">
        <v>203</v>
      </c>
      <c r="C49" s="418"/>
      <c r="D49" s="418"/>
      <c r="E49" s="418"/>
      <c r="F49" s="418"/>
      <c r="G49" s="418"/>
      <c r="H49" s="419"/>
      <c r="I49" s="319">
        <f>I48+I46</f>
        <v>4483400</v>
      </c>
      <c r="J49" s="319">
        <f>J48+J46</f>
        <v>4460407</v>
      </c>
      <c r="K49" s="319">
        <f>K48+K46</f>
        <v>4540007</v>
      </c>
    </row>
    <row r="54" spans="2:11" ht="12.75">
      <c r="B54" s="408" t="s">
        <v>196</v>
      </c>
      <c r="C54" s="408"/>
      <c r="D54" s="408"/>
      <c r="E54" s="408"/>
      <c r="F54" s="408"/>
      <c r="G54" s="408"/>
      <c r="H54" s="408"/>
      <c r="I54" s="408"/>
      <c r="J54" s="408"/>
      <c r="K54" s="408"/>
    </row>
    <row r="55" spans="2:11" ht="12.75">
      <c r="B55" s="408"/>
      <c r="C55" s="408"/>
      <c r="D55" s="408"/>
      <c r="E55" s="408"/>
      <c r="F55" s="408"/>
      <c r="G55" s="408"/>
      <c r="H55" s="408"/>
      <c r="I55" s="408"/>
      <c r="J55" s="408"/>
      <c r="K55" s="408"/>
    </row>
    <row r="56" spans="2:11" ht="12.75">
      <c r="B56" s="408"/>
      <c r="C56" s="408"/>
      <c r="D56" s="408"/>
      <c r="E56" s="408"/>
      <c r="F56" s="408"/>
      <c r="G56" s="408"/>
      <c r="H56" s="408"/>
      <c r="I56" s="408"/>
      <c r="J56" s="408"/>
      <c r="K56" s="408"/>
    </row>
    <row r="57" spans="2:11" ht="18"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2:11" ht="18">
      <c r="B58" s="424" t="s">
        <v>199</v>
      </c>
      <c r="C58" s="424"/>
      <c r="D58" s="424"/>
      <c r="E58" s="424"/>
      <c r="F58" s="424"/>
      <c r="G58" s="276"/>
      <c r="H58" s="276"/>
      <c r="I58" s="276"/>
      <c r="J58" s="276"/>
      <c r="K58" s="276"/>
    </row>
    <row r="62" spans="2:5" ht="13.5" thickBot="1">
      <c r="B62" s="425" t="s">
        <v>180</v>
      </c>
      <c r="C62" s="425"/>
      <c r="D62" s="425"/>
      <c r="E62" s="425"/>
    </row>
    <row r="63" spans="2:11" ht="38.25">
      <c r="B63" s="280" t="s">
        <v>197</v>
      </c>
      <c r="C63" s="420" t="s">
        <v>0</v>
      </c>
      <c r="D63" s="420"/>
      <c r="E63" s="420"/>
      <c r="F63" s="420"/>
      <c r="G63" s="420"/>
      <c r="H63" s="420"/>
      <c r="I63" s="281" t="s">
        <v>154</v>
      </c>
      <c r="J63" s="281" t="s">
        <v>173</v>
      </c>
      <c r="K63" s="282" t="s">
        <v>174</v>
      </c>
    </row>
    <row r="64" spans="2:11" ht="12.75">
      <c r="B64" s="283">
        <v>32</v>
      </c>
      <c r="C64" s="410" t="s">
        <v>25</v>
      </c>
      <c r="D64" s="410"/>
      <c r="E64" s="410"/>
      <c r="F64" s="410"/>
      <c r="G64" s="410"/>
      <c r="H64" s="410"/>
      <c r="I64" s="198">
        <f>SUM(I65:I69)</f>
        <v>274400</v>
      </c>
      <c r="J64" s="198">
        <f>SUM(J65:J69)</f>
        <v>294400</v>
      </c>
      <c r="K64" s="198">
        <f>SUM(K65:K69)</f>
        <v>300400</v>
      </c>
    </row>
    <row r="65" spans="2:11" ht="12.75">
      <c r="B65" s="313">
        <v>321</v>
      </c>
      <c r="C65" s="411" t="s">
        <v>75</v>
      </c>
      <c r="D65" s="411"/>
      <c r="E65" s="411"/>
      <c r="F65" s="411"/>
      <c r="G65" s="411"/>
      <c r="H65" s="411"/>
      <c r="I65" s="199">
        <f>'JLP(R)FP-Ril 4.razina '!E44</f>
        <v>60000</v>
      </c>
      <c r="J65" s="199">
        <f>'2022. JLP(R)FP-Ril  razrada'!E13</f>
        <v>80000</v>
      </c>
      <c r="K65" s="285">
        <f>'2023. JLP(R)FP-Ril  razrada '!E13</f>
        <v>80000</v>
      </c>
    </row>
    <row r="66" spans="2:11" ht="12.75">
      <c r="B66" s="313">
        <v>322</v>
      </c>
      <c r="C66" s="421" t="s">
        <v>210</v>
      </c>
      <c r="D66" s="422"/>
      <c r="E66" s="422"/>
      <c r="F66" s="422"/>
      <c r="G66" s="422"/>
      <c r="H66" s="423"/>
      <c r="I66" s="199">
        <f>'JLP(R)FP-Ril 4.razina '!E49</f>
        <v>47000</v>
      </c>
      <c r="J66" s="199">
        <f>'2022. JLP(R)FP-Ril  razrada'!E14</f>
        <v>47000</v>
      </c>
      <c r="K66" s="285">
        <f>'2023. JLP(R)FP-Ril  razrada '!E14</f>
        <v>50000</v>
      </c>
    </row>
    <row r="67" spans="2:11" ht="12.75">
      <c r="B67" s="313">
        <v>323</v>
      </c>
      <c r="C67" s="421" t="s">
        <v>211</v>
      </c>
      <c r="D67" s="422"/>
      <c r="E67" s="422"/>
      <c r="F67" s="422"/>
      <c r="G67" s="422"/>
      <c r="H67" s="423"/>
      <c r="I67" s="199">
        <f>'JLP(R)FP-Ril 4.razina '!E56</f>
        <v>120400</v>
      </c>
      <c r="J67" s="199">
        <f>'2022. JLP(R)FP-Ril  razrada'!E15</f>
        <v>120400</v>
      </c>
      <c r="K67" s="285">
        <f>'2023. JLP(R)FP-Ril  razrada '!E15</f>
        <v>122400</v>
      </c>
    </row>
    <row r="68" spans="2:11" ht="12.75">
      <c r="B68" s="313">
        <v>324</v>
      </c>
      <c r="C68" s="421" t="s">
        <v>212</v>
      </c>
      <c r="D68" s="422"/>
      <c r="E68" s="422"/>
      <c r="F68" s="422"/>
      <c r="G68" s="422"/>
      <c r="H68" s="423"/>
      <c r="I68" s="199">
        <f>'JLP(R)FP-Ril 4.razina '!E66</f>
        <v>10000</v>
      </c>
      <c r="J68" s="199">
        <f>'2022. JLP(R)FP-Ril  razrada'!E16</f>
        <v>10000</v>
      </c>
      <c r="K68" s="285">
        <f>'2023. JLP(R)FP-Ril  razrada '!E16</f>
        <v>10000</v>
      </c>
    </row>
    <row r="69" spans="2:11" ht="12.75">
      <c r="B69" s="313">
        <v>329</v>
      </c>
      <c r="C69" s="421" t="s">
        <v>2</v>
      </c>
      <c r="D69" s="422"/>
      <c r="E69" s="422"/>
      <c r="F69" s="422"/>
      <c r="G69" s="422"/>
      <c r="H69" s="423"/>
      <c r="I69" s="199">
        <f>'JLP(R)FP-Ril 4.razina '!E68</f>
        <v>37000</v>
      </c>
      <c r="J69" s="199">
        <f>'2022. JLP(R)FP-Ril  razrada'!E17</f>
        <v>37000</v>
      </c>
      <c r="K69" s="285">
        <f>'2023. JLP(R)FP-Ril  razrada '!E17</f>
        <v>38000</v>
      </c>
    </row>
    <row r="70" spans="2:11" ht="12.75">
      <c r="B70" s="283">
        <v>34</v>
      </c>
      <c r="C70" s="435" t="s">
        <v>5</v>
      </c>
      <c r="D70" s="436"/>
      <c r="E70" s="436"/>
      <c r="F70" s="436"/>
      <c r="G70" s="436"/>
      <c r="H70" s="437"/>
      <c r="I70" s="198">
        <f>I71</f>
        <v>6000</v>
      </c>
      <c r="J70" s="198">
        <f>J71</f>
        <v>6000</v>
      </c>
      <c r="K70" s="284">
        <f>K71</f>
        <v>6000</v>
      </c>
    </row>
    <row r="71" spans="2:11" ht="12.75">
      <c r="B71" s="313">
        <v>343</v>
      </c>
      <c r="C71" s="411" t="s">
        <v>213</v>
      </c>
      <c r="D71" s="411"/>
      <c r="E71" s="411"/>
      <c r="F71" s="411"/>
      <c r="G71" s="411"/>
      <c r="H71" s="411"/>
      <c r="I71" s="199">
        <f>'JLP(R)FP-Ril 4.razina '!E75</f>
        <v>6000</v>
      </c>
      <c r="J71" s="199">
        <f>'2022. JLP(R)FP-Ril  razrada'!E19</f>
        <v>6000</v>
      </c>
      <c r="K71" s="285">
        <f>'2023. JLP(R)FP-Ril  razrada '!E19</f>
        <v>6000</v>
      </c>
    </row>
    <row r="72" spans="2:11" ht="13.5" thickBot="1">
      <c r="B72" s="286"/>
      <c r="C72" s="426" t="s">
        <v>179</v>
      </c>
      <c r="D72" s="426"/>
      <c r="E72" s="426"/>
      <c r="F72" s="426"/>
      <c r="G72" s="426"/>
      <c r="H72" s="426"/>
      <c r="I72" s="287">
        <f>I64+I70</f>
        <v>280400</v>
      </c>
      <c r="J72" s="287">
        <f>J64+J70</f>
        <v>300400</v>
      </c>
      <c r="K72" s="287">
        <f>K64+K70</f>
        <v>306400</v>
      </c>
    </row>
    <row r="73" spans="2:11" ht="12.75">
      <c r="B73" s="278"/>
      <c r="C73" s="279"/>
      <c r="D73" s="279"/>
      <c r="E73" s="279"/>
      <c r="F73" s="279"/>
      <c r="G73" s="279"/>
      <c r="H73" s="279"/>
      <c r="I73" s="53"/>
      <c r="J73" s="53"/>
      <c r="K73" s="53"/>
    </row>
    <row r="74" spans="2:11" ht="12.75">
      <c r="B74" s="278"/>
      <c r="C74" s="279"/>
      <c r="D74" s="279"/>
      <c r="E74" s="279"/>
      <c r="F74" s="279"/>
      <c r="G74" s="279"/>
      <c r="H74" s="279"/>
      <c r="I74" s="53"/>
      <c r="J74" s="53"/>
      <c r="K74" s="53"/>
    </row>
    <row r="75" spans="2:5" ht="13.5" thickBot="1">
      <c r="B75" s="314" t="s">
        <v>190</v>
      </c>
      <c r="C75" s="314"/>
      <c r="D75" s="314"/>
      <c r="E75" s="314"/>
    </row>
    <row r="76" spans="2:11" ht="38.25">
      <c r="B76" s="280" t="s">
        <v>197</v>
      </c>
      <c r="C76" s="420" t="s">
        <v>0</v>
      </c>
      <c r="D76" s="420"/>
      <c r="E76" s="420"/>
      <c r="F76" s="420"/>
      <c r="G76" s="420"/>
      <c r="H76" s="420"/>
      <c r="I76" s="281" t="s">
        <v>154</v>
      </c>
      <c r="J76" s="281" t="s">
        <v>173</v>
      </c>
      <c r="K76" s="282" t="s">
        <v>174</v>
      </c>
    </row>
    <row r="77" spans="2:11" ht="12.75">
      <c r="B77" s="283">
        <v>32</v>
      </c>
      <c r="C77" s="410" t="s">
        <v>25</v>
      </c>
      <c r="D77" s="410"/>
      <c r="E77" s="410"/>
      <c r="F77" s="410"/>
      <c r="G77" s="410"/>
      <c r="H77" s="410"/>
      <c r="I77" s="198">
        <f>SUM(I78:I82)</f>
        <v>124400</v>
      </c>
      <c r="J77" s="198">
        <f>SUM(J78:J82)</f>
        <v>114400</v>
      </c>
      <c r="K77" s="198">
        <f>SUM(K78:K82)</f>
        <v>108000</v>
      </c>
    </row>
    <row r="78" spans="2:11" ht="12.75">
      <c r="B78" s="313">
        <v>321</v>
      </c>
      <c r="C78" s="411" t="s">
        <v>75</v>
      </c>
      <c r="D78" s="411"/>
      <c r="E78" s="411"/>
      <c r="F78" s="411"/>
      <c r="G78" s="411"/>
      <c r="H78" s="411"/>
      <c r="I78" s="325">
        <f>'JLP(R)FP-Ril 4.razina '!G44</f>
        <v>10000</v>
      </c>
      <c r="J78" s="325">
        <f>'2022. JLP(R)FP-Ril  razrada'!F13</f>
        <v>10000</v>
      </c>
      <c r="K78" s="326">
        <f>'2023. JLP(R)FP-Ril  razrada '!F13</f>
        <v>10000</v>
      </c>
    </row>
    <row r="79" spans="2:11" ht="12.75">
      <c r="B79" s="313">
        <v>322</v>
      </c>
      <c r="C79" s="421" t="s">
        <v>210</v>
      </c>
      <c r="D79" s="422"/>
      <c r="E79" s="422"/>
      <c r="F79" s="422"/>
      <c r="G79" s="422"/>
      <c r="H79" s="423"/>
      <c r="I79" s="325">
        <f>'JLP(R)FP-Ril 4.razina '!G49</f>
        <v>49000</v>
      </c>
      <c r="J79" s="325">
        <f>'2022. JLP(R)FP-Ril  razrada'!F14</f>
        <v>19000</v>
      </c>
      <c r="K79" s="326">
        <f>'2023. JLP(R)FP-Ril  razrada '!F14</f>
        <v>16000</v>
      </c>
    </row>
    <row r="80" spans="2:11" ht="12.75">
      <c r="B80" s="313">
        <v>323</v>
      </c>
      <c r="C80" s="421" t="s">
        <v>211</v>
      </c>
      <c r="D80" s="422"/>
      <c r="E80" s="422"/>
      <c r="F80" s="422"/>
      <c r="G80" s="422"/>
      <c r="H80" s="423"/>
      <c r="I80" s="325">
        <f>'JLP(R)FP-Ril 4.razina '!G56</f>
        <v>47400</v>
      </c>
      <c r="J80" s="325">
        <f>'2022. JLP(R)FP-Ril  razrada'!F15</f>
        <v>47400</v>
      </c>
      <c r="K80" s="326">
        <f>'2023. JLP(R)FP-Ril  razrada '!F15</f>
        <v>45000</v>
      </c>
    </row>
    <row r="81" spans="2:11" ht="12.75">
      <c r="B81" s="313">
        <v>324</v>
      </c>
      <c r="C81" s="421" t="s">
        <v>212</v>
      </c>
      <c r="D81" s="422"/>
      <c r="E81" s="422"/>
      <c r="F81" s="422"/>
      <c r="G81" s="422"/>
      <c r="H81" s="423"/>
      <c r="I81" s="325">
        <f>'JLP(R)FP-Ril 4.razina '!G66</f>
        <v>5000</v>
      </c>
      <c r="J81" s="325">
        <f>'2022. JLP(R)FP-Ril  razrada'!F16</f>
        <v>5000</v>
      </c>
      <c r="K81" s="326">
        <f>'2023. JLP(R)FP-Ril  razrada '!F16</f>
        <v>5000</v>
      </c>
    </row>
    <row r="82" spans="2:11" ht="12.75">
      <c r="B82" s="313">
        <v>329</v>
      </c>
      <c r="C82" s="421" t="s">
        <v>2</v>
      </c>
      <c r="D82" s="422"/>
      <c r="E82" s="422"/>
      <c r="F82" s="422"/>
      <c r="G82" s="422"/>
      <c r="H82" s="423"/>
      <c r="I82" s="199">
        <f>'JLP(R)FP-Ril 4.razina '!G68</f>
        <v>13000</v>
      </c>
      <c r="J82" s="325">
        <f>'2022. JLP(R)FP-Ril  razrada'!F17</f>
        <v>33000</v>
      </c>
      <c r="K82" s="326">
        <f>'2023. JLP(R)FP-Ril  razrada '!F17</f>
        <v>32000</v>
      </c>
    </row>
    <row r="83" spans="2:11" ht="13.5" thickBot="1">
      <c r="B83" s="286"/>
      <c r="C83" s="426" t="s">
        <v>198</v>
      </c>
      <c r="D83" s="426"/>
      <c r="E83" s="426"/>
      <c r="F83" s="426"/>
      <c r="G83" s="426"/>
      <c r="H83" s="426"/>
      <c r="I83" s="287">
        <f>I77</f>
        <v>124400</v>
      </c>
      <c r="J83" s="287">
        <f>J77</f>
        <v>114400</v>
      </c>
      <c r="K83" s="288">
        <f>K77</f>
        <v>108000</v>
      </c>
    </row>
    <row r="84" spans="2:11" ht="12.75">
      <c r="B84" s="278"/>
      <c r="C84" s="279"/>
      <c r="D84" s="279"/>
      <c r="E84" s="279"/>
      <c r="F84" s="279"/>
      <c r="G84" s="279"/>
      <c r="H84" s="279"/>
      <c r="I84" s="53"/>
      <c r="J84" s="53"/>
      <c r="K84" s="53"/>
    </row>
    <row r="85" spans="2:11" ht="12.75">
      <c r="B85" s="278"/>
      <c r="C85" s="433"/>
      <c r="D85" s="433"/>
      <c r="E85" s="433"/>
      <c r="F85" s="433"/>
      <c r="G85" s="433"/>
      <c r="H85" s="433"/>
      <c r="I85" s="277"/>
      <c r="J85" s="277"/>
      <c r="K85" s="277"/>
    </row>
    <row r="86" spans="2:5" ht="13.5" thickBot="1">
      <c r="B86" s="425" t="s">
        <v>187</v>
      </c>
      <c r="C86" s="425"/>
      <c r="D86" s="425"/>
      <c r="E86" s="425"/>
    </row>
    <row r="87" spans="2:11" ht="38.25">
      <c r="B87" s="320" t="s">
        <v>197</v>
      </c>
      <c r="C87" s="420" t="s">
        <v>0</v>
      </c>
      <c r="D87" s="420"/>
      <c r="E87" s="420"/>
      <c r="F87" s="420"/>
      <c r="G87" s="420"/>
      <c r="H87" s="420"/>
      <c r="I87" s="281" t="s">
        <v>154</v>
      </c>
      <c r="J87" s="281" t="s">
        <v>173</v>
      </c>
      <c r="K87" s="282" t="s">
        <v>174</v>
      </c>
    </row>
    <row r="88" spans="2:11" ht="12.75">
      <c r="B88" s="321">
        <v>31</v>
      </c>
      <c r="C88" s="439" t="s">
        <v>214</v>
      </c>
      <c r="D88" s="440"/>
      <c r="E88" s="440"/>
      <c r="F88" s="440"/>
      <c r="G88" s="440"/>
      <c r="H88" s="441"/>
      <c r="I88" s="324">
        <f>SUM(I89:I91)</f>
        <v>3409700</v>
      </c>
      <c r="J88" s="324">
        <f>SUM(J89:J91)</f>
        <v>3491707</v>
      </c>
      <c r="K88" s="324">
        <f>SUM(K89:K91)</f>
        <v>3571707</v>
      </c>
    </row>
    <row r="89" spans="2:11" ht="12.75">
      <c r="B89" s="322">
        <v>311</v>
      </c>
      <c r="C89" s="430" t="s">
        <v>215</v>
      </c>
      <c r="D89" s="431"/>
      <c r="E89" s="431"/>
      <c r="F89" s="431"/>
      <c r="G89" s="431"/>
      <c r="H89" s="432"/>
      <c r="I89" s="323">
        <f>'JLP(R)FP-Ril 4.razina '!D36</f>
        <v>2817993</v>
      </c>
      <c r="J89" s="323">
        <f>'2022. JLP(R)FP-Ril  razrada'!D9</f>
        <v>2900000</v>
      </c>
      <c r="K89" s="327">
        <f>'2023. JLP(R)FP-Ril  razrada '!D9</f>
        <v>2980000</v>
      </c>
    </row>
    <row r="90" spans="2:11" ht="12.75">
      <c r="B90" s="322">
        <v>312</v>
      </c>
      <c r="C90" s="430" t="s">
        <v>24</v>
      </c>
      <c r="D90" s="431"/>
      <c r="E90" s="431"/>
      <c r="F90" s="431"/>
      <c r="G90" s="431"/>
      <c r="H90" s="432"/>
      <c r="I90" s="323">
        <f>'JLP(R)FP-Ril 4.razina '!D38</f>
        <v>100000</v>
      </c>
      <c r="J90" s="323">
        <f>'2022. JLP(R)FP-Ril  razrada'!D10</f>
        <v>100000</v>
      </c>
      <c r="K90" s="327">
        <f>'2023. JLP(R)FP-Ril  razrada '!D10</f>
        <v>100000</v>
      </c>
    </row>
    <row r="91" spans="2:11" ht="12.75">
      <c r="B91" s="322">
        <v>313</v>
      </c>
      <c r="C91" s="430" t="s">
        <v>34</v>
      </c>
      <c r="D91" s="431"/>
      <c r="E91" s="431"/>
      <c r="F91" s="431"/>
      <c r="G91" s="431"/>
      <c r="H91" s="432"/>
      <c r="I91" s="323">
        <f>'JLP(R)FP-Ril 4.razina '!D40</f>
        <v>491707</v>
      </c>
      <c r="J91" s="323">
        <f>'2022. JLP(R)FP-Ril  razrada'!D11</f>
        <v>491707</v>
      </c>
      <c r="K91" s="327">
        <f>'2023. JLP(R)FP-Ril  razrada '!D11</f>
        <v>491707</v>
      </c>
    </row>
    <row r="92" spans="2:11" ht="12.75">
      <c r="B92" s="283">
        <v>32</v>
      </c>
      <c r="C92" s="410" t="s">
        <v>25</v>
      </c>
      <c r="D92" s="410"/>
      <c r="E92" s="410"/>
      <c r="F92" s="410"/>
      <c r="G92" s="410"/>
      <c r="H92" s="410"/>
      <c r="I92" s="198">
        <f>SUM(I93:I95)</f>
        <v>377000</v>
      </c>
      <c r="J92" s="198">
        <f>SUM(J93:J95)</f>
        <v>382000</v>
      </c>
      <c r="K92" s="198">
        <f>SUM(K93:K95)</f>
        <v>382000</v>
      </c>
    </row>
    <row r="93" spans="2:11" ht="12.75">
      <c r="B93" s="313">
        <v>321</v>
      </c>
      <c r="C93" s="421" t="s">
        <v>75</v>
      </c>
      <c r="D93" s="422"/>
      <c r="E93" s="422"/>
      <c r="F93" s="422"/>
      <c r="G93" s="422"/>
      <c r="H93" s="423"/>
      <c r="I93" s="199">
        <f>'JLP(R)FP-Ril 4.razina '!I44+'JLP(R)FP-Ril 4.razina '!D44</f>
        <v>310000</v>
      </c>
      <c r="J93" s="325">
        <f>'2022. JLP(R)FP-Ril  razrada'!D13+'2022. JLP(R)FP-Ril  razrada'!H13</f>
        <v>315000</v>
      </c>
      <c r="K93" s="326">
        <f>'2023. JLP(R)FP-Ril  razrada '!D13+'2023. JLP(R)FP-Ril  razrada '!H13</f>
        <v>315000</v>
      </c>
    </row>
    <row r="94" spans="2:11" ht="12.75">
      <c r="B94" s="313">
        <v>323</v>
      </c>
      <c r="C94" s="421" t="s">
        <v>211</v>
      </c>
      <c r="D94" s="422"/>
      <c r="E94" s="422"/>
      <c r="F94" s="422"/>
      <c r="G94" s="422"/>
      <c r="H94" s="423"/>
      <c r="I94" s="325">
        <f>'JLP(R)FP-Ril 4.razina '!D56</f>
        <v>50000</v>
      </c>
      <c r="J94" s="325">
        <f>'2022. JLP(R)FP-Ril  razrada'!D15</f>
        <v>50000</v>
      </c>
      <c r="K94" s="326">
        <f>'2023. JLP(R)FP-Ril  razrada '!D15</f>
        <v>50000</v>
      </c>
    </row>
    <row r="95" spans="2:11" ht="12.75">
      <c r="B95" s="313">
        <v>329</v>
      </c>
      <c r="C95" s="421" t="s">
        <v>2</v>
      </c>
      <c r="D95" s="422"/>
      <c r="E95" s="422"/>
      <c r="F95" s="422"/>
      <c r="G95" s="422"/>
      <c r="H95" s="423"/>
      <c r="I95" s="199">
        <f>'JLP(R)FP-Ril 4.razina '!D68</f>
        <v>17000</v>
      </c>
      <c r="J95" s="325">
        <f>'2022. JLP(R)FP-Ril  razrada'!D17</f>
        <v>17000</v>
      </c>
      <c r="K95" s="326">
        <f>'2023. JLP(R)FP-Ril  razrada '!D17</f>
        <v>17000</v>
      </c>
    </row>
    <row r="96" spans="2:11" ht="13.5" thickBot="1">
      <c r="B96" s="286"/>
      <c r="C96" s="426" t="s">
        <v>189</v>
      </c>
      <c r="D96" s="426"/>
      <c r="E96" s="426"/>
      <c r="F96" s="426"/>
      <c r="G96" s="426"/>
      <c r="H96" s="426"/>
      <c r="I96" s="287">
        <f>I92+I88</f>
        <v>3786700</v>
      </c>
      <c r="J96" s="287">
        <f>J92+J88</f>
        <v>3873707</v>
      </c>
      <c r="K96" s="287">
        <f>K92+K88</f>
        <v>3953707</v>
      </c>
    </row>
    <row r="101" spans="2:8" ht="15">
      <c r="B101" s="424" t="s">
        <v>200</v>
      </c>
      <c r="C101" s="424"/>
      <c r="D101" s="424"/>
      <c r="E101" s="424"/>
      <c r="F101" s="424"/>
      <c r="G101" s="424"/>
      <c r="H101" s="424"/>
    </row>
    <row r="105" spans="2:5" ht="13.5" thickBot="1">
      <c r="B105" s="425" t="s">
        <v>180</v>
      </c>
      <c r="C105" s="425"/>
      <c r="D105" s="425"/>
      <c r="E105" s="425"/>
    </row>
    <row r="106" spans="2:11" ht="38.25">
      <c r="B106" s="280" t="s">
        <v>197</v>
      </c>
      <c r="C106" s="420" t="s">
        <v>0</v>
      </c>
      <c r="D106" s="420"/>
      <c r="E106" s="420"/>
      <c r="F106" s="420"/>
      <c r="G106" s="420"/>
      <c r="H106" s="420"/>
      <c r="I106" s="281" t="s">
        <v>154</v>
      </c>
      <c r="J106" s="281" t="s">
        <v>173</v>
      </c>
      <c r="K106" s="282" t="s">
        <v>174</v>
      </c>
    </row>
    <row r="107" spans="2:11" ht="12.75">
      <c r="B107" s="283">
        <v>42</v>
      </c>
      <c r="C107" s="410" t="s">
        <v>217</v>
      </c>
      <c r="D107" s="410"/>
      <c r="E107" s="410"/>
      <c r="F107" s="410"/>
      <c r="G107" s="410"/>
      <c r="H107" s="410"/>
      <c r="I107" s="198">
        <f>SUM(I108:I110)</f>
        <v>12000</v>
      </c>
      <c r="J107" s="198">
        <f>SUM(J108:J110)</f>
        <v>37000</v>
      </c>
      <c r="K107" s="198">
        <f>SUM(K108:K110)</f>
        <v>41000</v>
      </c>
    </row>
    <row r="108" spans="2:11" ht="12.75">
      <c r="B108" s="313">
        <v>422</v>
      </c>
      <c r="C108" s="411" t="s">
        <v>216</v>
      </c>
      <c r="D108" s="411"/>
      <c r="E108" s="411"/>
      <c r="F108" s="411"/>
      <c r="G108" s="411"/>
      <c r="H108" s="411"/>
      <c r="I108" s="199">
        <f>'JLP(R)FP-Ril 4.razina '!E80</f>
        <v>5000</v>
      </c>
      <c r="J108" s="199">
        <f>'2022. JLP(R)FP-Ril  razrada'!E21</f>
        <v>22000</v>
      </c>
      <c r="K108" s="285">
        <f>'2023. JLP(R)FP-Ril  razrada '!E21</f>
        <v>26000</v>
      </c>
    </row>
    <row r="109" spans="2:11" ht="12.75">
      <c r="B109" s="313">
        <v>424</v>
      </c>
      <c r="C109" s="421" t="s">
        <v>218</v>
      </c>
      <c r="D109" s="422"/>
      <c r="E109" s="422"/>
      <c r="F109" s="422"/>
      <c r="G109" s="422"/>
      <c r="H109" s="423"/>
      <c r="I109" s="199">
        <f>'JLP(R)FP-Ril 4.razina '!E86</f>
        <v>2000</v>
      </c>
      <c r="J109" s="199">
        <f>'2022. JLP(R)FP-Ril  razrada'!E22</f>
        <v>5000</v>
      </c>
      <c r="K109" s="285">
        <f>'2023. JLP(R)FP-Ril  razrada '!E22</f>
        <v>5000</v>
      </c>
    </row>
    <row r="110" spans="2:11" ht="12.75">
      <c r="B110" s="313">
        <v>426</v>
      </c>
      <c r="C110" s="421" t="s">
        <v>219</v>
      </c>
      <c r="D110" s="422"/>
      <c r="E110" s="422"/>
      <c r="F110" s="422"/>
      <c r="G110" s="422"/>
      <c r="H110" s="423"/>
      <c r="I110" s="199">
        <f>'JLP(R)FP-Ril 4.razina '!E88</f>
        <v>5000</v>
      </c>
      <c r="J110" s="199">
        <f>'2022. JLP(R)FP-Ril  razrada'!E23</f>
        <v>10000</v>
      </c>
      <c r="K110" s="285">
        <f>'2023. JLP(R)FP-Ril  razrada '!E23</f>
        <v>10000</v>
      </c>
    </row>
    <row r="111" spans="2:11" ht="13.5" thickBot="1">
      <c r="B111" s="286"/>
      <c r="C111" s="426" t="s">
        <v>179</v>
      </c>
      <c r="D111" s="426"/>
      <c r="E111" s="426"/>
      <c r="F111" s="426"/>
      <c r="G111" s="426"/>
      <c r="H111" s="426"/>
      <c r="I111" s="287">
        <f>I107</f>
        <v>12000</v>
      </c>
      <c r="J111" s="287">
        <f>J107</f>
        <v>37000</v>
      </c>
      <c r="K111" s="287">
        <f>K107</f>
        <v>41000</v>
      </c>
    </row>
    <row r="114" spans="2:5" ht="13.5" thickBot="1">
      <c r="B114" s="314" t="s">
        <v>190</v>
      </c>
      <c r="C114" s="314"/>
      <c r="D114" s="314"/>
      <c r="E114" s="314"/>
    </row>
    <row r="115" spans="2:11" ht="38.25">
      <c r="B115" s="280" t="s">
        <v>197</v>
      </c>
      <c r="C115" s="420" t="s">
        <v>0</v>
      </c>
      <c r="D115" s="420"/>
      <c r="E115" s="420"/>
      <c r="F115" s="420"/>
      <c r="G115" s="420"/>
      <c r="H115" s="420"/>
      <c r="I115" s="281" t="s">
        <v>154</v>
      </c>
      <c r="J115" s="281" t="s">
        <v>173</v>
      </c>
      <c r="K115" s="282" t="s">
        <v>174</v>
      </c>
    </row>
    <row r="116" spans="2:11" ht="12.75">
      <c r="B116" s="283">
        <v>42</v>
      </c>
      <c r="C116" s="410" t="s">
        <v>217</v>
      </c>
      <c r="D116" s="410"/>
      <c r="E116" s="410"/>
      <c r="F116" s="410"/>
      <c r="G116" s="410"/>
      <c r="H116" s="410"/>
      <c r="I116" s="198">
        <f>SUM(I117:I119)</f>
        <v>114900</v>
      </c>
      <c r="J116" s="198">
        <f>SUM(J117:J119)</f>
        <v>124900</v>
      </c>
      <c r="K116" s="198">
        <f>SUM(K117:K119)</f>
        <v>120900</v>
      </c>
    </row>
    <row r="117" spans="2:11" ht="12.75">
      <c r="B117" s="313">
        <v>422</v>
      </c>
      <c r="C117" s="411" t="s">
        <v>216</v>
      </c>
      <c r="D117" s="411"/>
      <c r="E117" s="411"/>
      <c r="F117" s="411"/>
      <c r="G117" s="411"/>
      <c r="H117" s="411"/>
      <c r="I117" s="325">
        <f>'JLP(R)FP-Ril 4.razina '!G80</f>
        <v>109900</v>
      </c>
      <c r="J117" s="325">
        <f>'2022. JLP(R)FP-Ril  razrada'!F21</f>
        <v>119900</v>
      </c>
      <c r="K117" s="326">
        <f>'2023. JLP(R)FP-Ril  razrada '!F21</f>
        <v>115900</v>
      </c>
    </row>
    <row r="118" spans="2:11" ht="12.75">
      <c r="B118" s="313">
        <v>424</v>
      </c>
      <c r="C118" s="421" t="s">
        <v>218</v>
      </c>
      <c r="D118" s="422"/>
      <c r="E118" s="422"/>
      <c r="F118" s="422"/>
      <c r="G118" s="422"/>
      <c r="H118" s="423"/>
      <c r="I118" s="325">
        <f>'JLP(R)FP-Ril 4.razina '!G86</f>
        <v>3000</v>
      </c>
      <c r="J118" s="325">
        <f>'2022. JLP(R)FP-Ril  razrada'!F22</f>
        <v>3000</v>
      </c>
      <c r="K118" s="326">
        <f>'2023. JLP(R)FP-Ril  razrada '!F22</f>
        <v>3000</v>
      </c>
    </row>
    <row r="119" spans="2:11" ht="12.75">
      <c r="B119" s="313">
        <v>426</v>
      </c>
      <c r="C119" s="421" t="s">
        <v>219</v>
      </c>
      <c r="D119" s="422"/>
      <c r="E119" s="422"/>
      <c r="F119" s="422"/>
      <c r="G119" s="422"/>
      <c r="H119" s="423"/>
      <c r="I119" s="325">
        <f>'JLP(R)FP-Ril 4.razina '!G88</f>
        <v>2000</v>
      </c>
      <c r="J119" s="325">
        <f>'2022. JLP(R)FP-Ril  razrada'!F23</f>
        <v>2000</v>
      </c>
      <c r="K119" s="326">
        <f>'2023. JLP(R)FP-Ril  razrada '!F23</f>
        <v>2000</v>
      </c>
    </row>
    <row r="120" spans="2:11" ht="13.5" thickBot="1">
      <c r="B120" s="286"/>
      <c r="C120" s="426" t="s">
        <v>198</v>
      </c>
      <c r="D120" s="426"/>
      <c r="E120" s="426"/>
      <c r="F120" s="426"/>
      <c r="G120" s="426"/>
      <c r="H120" s="426"/>
      <c r="I120" s="287">
        <f>I116</f>
        <v>114900</v>
      </c>
      <c r="J120" s="287">
        <f>J116</f>
        <v>124900</v>
      </c>
      <c r="K120" s="288">
        <f>K116</f>
        <v>120900</v>
      </c>
    </row>
    <row r="121" spans="2:11" ht="12.75">
      <c r="B121" s="278"/>
      <c r="C121" s="279"/>
      <c r="D121" s="279"/>
      <c r="E121" s="279"/>
      <c r="F121" s="279"/>
      <c r="G121" s="279"/>
      <c r="H121" s="279"/>
      <c r="I121" s="53"/>
      <c r="J121" s="53"/>
      <c r="K121" s="53"/>
    </row>
    <row r="122" spans="2:11" ht="12.75">
      <c r="B122" s="278"/>
      <c r="C122" s="279"/>
      <c r="D122" s="279"/>
      <c r="E122" s="279"/>
      <c r="F122" s="279"/>
      <c r="G122" s="279"/>
      <c r="H122" s="279"/>
      <c r="I122" s="53"/>
      <c r="J122" s="53"/>
      <c r="K122" s="53"/>
    </row>
    <row r="123" spans="2:5" ht="13.5" thickBot="1">
      <c r="B123" s="314" t="s">
        <v>220</v>
      </c>
      <c r="C123" s="314"/>
      <c r="D123" s="314"/>
      <c r="E123" s="314"/>
    </row>
    <row r="124" spans="2:11" ht="38.25">
      <c r="B124" s="280" t="s">
        <v>197</v>
      </c>
      <c r="C124" s="420" t="s">
        <v>0</v>
      </c>
      <c r="D124" s="420"/>
      <c r="E124" s="420"/>
      <c r="F124" s="420"/>
      <c r="G124" s="420"/>
      <c r="H124" s="420"/>
      <c r="I124" s="281" t="s">
        <v>154</v>
      </c>
      <c r="J124" s="281" t="s">
        <v>173</v>
      </c>
      <c r="K124" s="282" t="s">
        <v>174</v>
      </c>
    </row>
    <row r="125" spans="2:11" ht="12.75">
      <c r="B125" s="283">
        <v>42</v>
      </c>
      <c r="C125" s="410" t="s">
        <v>217</v>
      </c>
      <c r="D125" s="410"/>
      <c r="E125" s="410"/>
      <c r="F125" s="410"/>
      <c r="G125" s="410"/>
      <c r="H125" s="410"/>
      <c r="I125" s="198">
        <f>SUM(I126:I126)</f>
        <v>150000</v>
      </c>
      <c r="J125" s="198">
        <f>SUM(J126:J126)</f>
        <v>0</v>
      </c>
      <c r="K125" s="284">
        <f>SUM(K126:K126)</f>
        <v>0</v>
      </c>
    </row>
    <row r="126" spans="2:11" ht="12.75">
      <c r="B126" s="313">
        <v>422</v>
      </c>
      <c r="C126" s="411" t="s">
        <v>216</v>
      </c>
      <c r="D126" s="411"/>
      <c r="E126" s="411"/>
      <c r="F126" s="411"/>
      <c r="G126" s="411"/>
      <c r="H126" s="411"/>
      <c r="I126" s="199">
        <v>150000</v>
      </c>
      <c r="J126" s="199"/>
      <c r="K126" s="285"/>
    </row>
    <row r="127" spans="2:11" ht="13.5" thickBot="1">
      <c r="B127" s="286"/>
      <c r="C127" s="426" t="s">
        <v>221</v>
      </c>
      <c r="D127" s="426"/>
      <c r="E127" s="426"/>
      <c r="F127" s="426"/>
      <c r="G127" s="426"/>
      <c r="H127" s="426"/>
      <c r="I127" s="287">
        <f>I125</f>
        <v>150000</v>
      </c>
      <c r="J127" s="287">
        <f>J125</f>
        <v>0</v>
      </c>
      <c r="K127" s="288">
        <f>K125</f>
        <v>0</v>
      </c>
    </row>
    <row r="128" spans="2:11" ht="12.75">
      <c r="B128" s="278"/>
      <c r="C128" s="279"/>
      <c r="D128" s="279"/>
      <c r="E128" s="279"/>
      <c r="F128" s="279"/>
      <c r="G128" s="279"/>
      <c r="H128" s="279"/>
      <c r="I128" s="53"/>
      <c r="J128" s="53"/>
      <c r="K128" s="53"/>
    </row>
    <row r="129" spans="2:5" ht="13.5" thickBot="1">
      <c r="B129" s="314" t="s">
        <v>206</v>
      </c>
      <c r="C129" s="314"/>
      <c r="D129" s="314"/>
      <c r="E129" s="314"/>
    </row>
    <row r="130" spans="2:11" ht="38.25">
      <c r="B130" s="280" t="s">
        <v>197</v>
      </c>
      <c r="C130" s="420" t="s">
        <v>0</v>
      </c>
      <c r="D130" s="420"/>
      <c r="E130" s="420"/>
      <c r="F130" s="420"/>
      <c r="G130" s="420"/>
      <c r="H130" s="420"/>
      <c r="I130" s="281" t="s">
        <v>154</v>
      </c>
      <c r="J130" s="281" t="s">
        <v>173</v>
      </c>
      <c r="K130" s="282" t="s">
        <v>174</v>
      </c>
    </row>
    <row r="131" spans="2:11" ht="12.75">
      <c r="B131" s="283">
        <v>42</v>
      </c>
      <c r="C131" s="410" t="s">
        <v>217</v>
      </c>
      <c r="D131" s="410"/>
      <c r="E131" s="410"/>
      <c r="F131" s="410"/>
      <c r="G131" s="410"/>
      <c r="H131" s="410"/>
      <c r="I131" s="198">
        <f>SUM(I132:I132)</f>
        <v>15000</v>
      </c>
      <c r="J131" s="198">
        <f>SUM(J132:J132)</f>
        <v>10000</v>
      </c>
      <c r="K131" s="284">
        <f>SUM(K132:K132)</f>
        <v>10000</v>
      </c>
    </row>
    <row r="132" spans="2:11" ht="12.75">
      <c r="B132" s="313">
        <v>422</v>
      </c>
      <c r="C132" s="411" t="s">
        <v>216</v>
      </c>
      <c r="D132" s="411"/>
      <c r="E132" s="411"/>
      <c r="F132" s="411"/>
      <c r="G132" s="411"/>
      <c r="H132" s="411"/>
      <c r="I132" s="199">
        <f>'JLP(R)FP-Ril 4.razina '!J80</f>
        <v>15000</v>
      </c>
      <c r="J132" s="199">
        <f>'2022. JLP(R)FP-Ril  razrada'!I21</f>
        <v>10000</v>
      </c>
      <c r="K132" s="285">
        <f>'2023. JLP(R)FP-Ril  razrada '!I21</f>
        <v>10000</v>
      </c>
    </row>
    <row r="133" spans="2:11" ht="13.5" thickBot="1">
      <c r="B133" s="286"/>
      <c r="C133" s="426" t="s">
        <v>207</v>
      </c>
      <c r="D133" s="426"/>
      <c r="E133" s="426"/>
      <c r="F133" s="426"/>
      <c r="G133" s="426"/>
      <c r="H133" s="426"/>
      <c r="I133" s="287">
        <f>I131</f>
        <v>15000</v>
      </c>
      <c r="J133" s="287">
        <f>J131</f>
        <v>10000</v>
      </c>
      <c r="K133" s="288">
        <f>K131</f>
        <v>10000</v>
      </c>
    </row>
    <row r="134" spans="2:11" ht="12.75">
      <c r="B134" s="278"/>
      <c r="C134" s="279"/>
      <c r="D134" s="279"/>
      <c r="E134" s="279"/>
      <c r="F134" s="279"/>
      <c r="G134" s="279"/>
      <c r="H134" s="279"/>
      <c r="I134" s="53"/>
      <c r="J134" s="53"/>
      <c r="K134" s="53"/>
    </row>
    <row r="136" spans="2:11" ht="13.5" thickBot="1">
      <c r="B136" s="417" t="s">
        <v>222</v>
      </c>
      <c r="C136" s="418"/>
      <c r="D136" s="418"/>
      <c r="E136" s="418"/>
      <c r="F136" s="418"/>
      <c r="G136" s="418"/>
      <c r="H136" s="419"/>
      <c r="I136" s="319">
        <f>I133+I127+I120+I111+I96+I83+I72</f>
        <v>4483400</v>
      </c>
      <c r="J136" s="319">
        <f>J133+J127+J120+J111+J96+J83+J72</f>
        <v>4460407</v>
      </c>
      <c r="K136" s="319">
        <f>K133+K127+K120+K111+K96+K83+K72</f>
        <v>4540007</v>
      </c>
    </row>
    <row r="141" spans="2:11" ht="12.75">
      <c r="B141" s="408" t="s">
        <v>223</v>
      </c>
      <c r="C141" s="408"/>
      <c r="D141" s="408"/>
      <c r="E141" s="408"/>
      <c r="F141" s="408"/>
      <c r="G141" s="408"/>
      <c r="H141" s="408"/>
      <c r="I141" s="408"/>
      <c r="J141" s="408"/>
      <c r="K141" s="408"/>
    </row>
    <row r="142" spans="2:11" ht="12.75">
      <c r="B142" s="408"/>
      <c r="C142" s="408"/>
      <c r="D142" s="408"/>
      <c r="E142" s="408"/>
      <c r="F142" s="408"/>
      <c r="G142" s="408"/>
      <c r="H142" s="408"/>
      <c r="I142" s="408"/>
      <c r="J142" s="408"/>
      <c r="K142" s="408"/>
    </row>
    <row r="143" spans="2:11" ht="12.75">
      <c r="B143" s="408"/>
      <c r="C143" s="408"/>
      <c r="D143" s="408"/>
      <c r="E143" s="408"/>
      <c r="F143" s="408"/>
      <c r="G143" s="408"/>
      <c r="H143" s="408"/>
      <c r="I143" s="408"/>
      <c r="J143" s="408"/>
      <c r="K143" s="408"/>
    </row>
    <row r="145" ht="13.5" thickBot="1"/>
    <row r="146" spans="2:11" ht="38.25">
      <c r="B146" s="320" t="s">
        <v>197</v>
      </c>
      <c r="C146" s="420" t="s">
        <v>0</v>
      </c>
      <c r="D146" s="420"/>
      <c r="E146" s="420"/>
      <c r="F146" s="420"/>
      <c r="G146" s="420"/>
      <c r="H146" s="420"/>
      <c r="I146" s="281" t="s">
        <v>154</v>
      </c>
      <c r="J146" s="281" t="s">
        <v>173</v>
      </c>
      <c r="K146" s="282" t="s">
        <v>174</v>
      </c>
    </row>
    <row r="147" spans="2:11" ht="12.75">
      <c r="B147" s="322">
        <v>1</v>
      </c>
      <c r="C147" s="430" t="s">
        <v>225</v>
      </c>
      <c r="D147" s="431"/>
      <c r="E147" s="431"/>
      <c r="F147" s="431"/>
      <c r="G147" s="431"/>
      <c r="H147" s="432"/>
      <c r="I147" s="323">
        <f>I111+I72</f>
        <v>292400</v>
      </c>
      <c r="J147" s="323">
        <f>J111+J72</f>
        <v>337400</v>
      </c>
      <c r="K147" s="327">
        <f>K111+K72</f>
        <v>347400</v>
      </c>
    </row>
    <row r="148" spans="2:11" ht="12.75">
      <c r="B148" s="322">
        <v>4</v>
      </c>
      <c r="C148" s="430" t="s">
        <v>8</v>
      </c>
      <c r="D148" s="431"/>
      <c r="E148" s="431"/>
      <c r="F148" s="431"/>
      <c r="G148" s="431"/>
      <c r="H148" s="432"/>
      <c r="I148" s="323">
        <f>I120+I83</f>
        <v>239300</v>
      </c>
      <c r="J148" s="323">
        <f>J120+J83</f>
        <v>239300</v>
      </c>
      <c r="K148" s="327">
        <f>K120+K83</f>
        <v>228900</v>
      </c>
    </row>
    <row r="149" spans="2:11" ht="12.75">
      <c r="B149" s="322">
        <v>94</v>
      </c>
      <c r="C149" s="430" t="s">
        <v>226</v>
      </c>
      <c r="D149" s="431"/>
      <c r="E149" s="431"/>
      <c r="F149" s="431"/>
      <c r="G149" s="431"/>
      <c r="H149" s="432"/>
      <c r="I149" s="323">
        <f>I127</f>
        <v>150000</v>
      </c>
      <c r="J149" s="323">
        <f>J127</f>
        <v>0</v>
      </c>
      <c r="K149" s="323">
        <f>K127</f>
        <v>0</v>
      </c>
    </row>
    <row r="150" spans="2:11" ht="12.75">
      <c r="B150" s="322">
        <v>5</v>
      </c>
      <c r="C150" s="430" t="s">
        <v>15</v>
      </c>
      <c r="D150" s="431"/>
      <c r="E150" s="431"/>
      <c r="F150" s="431"/>
      <c r="G150" s="431"/>
      <c r="H150" s="432"/>
      <c r="I150" s="323">
        <f>I96</f>
        <v>3786700</v>
      </c>
      <c r="J150" s="323">
        <f>J96</f>
        <v>3873707</v>
      </c>
      <c r="K150" s="327">
        <f>K96</f>
        <v>3953707</v>
      </c>
    </row>
    <row r="151" spans="2:11" ht="12.75">
      <c r="B151" s="313">
        <v>6</v>
      </c>
      <c r="C151" s="411" t="s">
        <v>1</v>
      </c>
      <c r="D151" s="411"/>
      <c r="E151" s="411"/>
      <c r="F151" s="411"/>
      <c r="G151" s="411"/>
      <c r="H151" s="411"/>
      <c r="I151" s="325">
        <f>I133</f>
        <v>15000</v>
      </c>
      <c r="J151" s="325">
        <f>J133</f>
        <v>10000</v>
      </c>
      <c r="K151" s="326">
        <f>K133</f>
        <v>10000</v>
      </c>
    </row>
    <row r="152" spans="2:11" ht="12.75">
      <c r="B152" s="442" t="s">
        <v>19</v>
      </c>
      <c r="C152" s="443"/>
      <c r="D152" s="443"/>
      <c r="E152" s="443"/>
      <c r="F152" s="443"/>
      <c r="G152" s="443"/>
      <c r="H152" s="444"/>
      <c r="I152" s="330">
        <f>SUM(I147:I151)</f>
        <v>4483400</v>
      </c>
      <c r="J152" s="330">
        <f>SUM(J147:J151)</f>
        <v>4460407</v>
      </c>
      <c r="K152" s="330">
        <f>SUM(K147:K151)</f>
        <v>4540007</v>
      </c>
    </row>
    <row r="153" spans="2:11" ht="13.5" thickBot="1">
      <c r="B153" s="417" t="s">
        <v>224</v>
      </c>
      <c r="C153" s="418"/>
      <c r="D153" s="418"/>
      <c r="E153" s="418"/>
      <c r="F153" s="418"/>
      <c r="G153" s="418"/>
      <c r="H153" s="419"/>
      <c r="I153" s="319">
        <f>I152</f>
        <v>4483400</v>
      </c>
      <c r="J153" s="319">
        <f>J152</f>
        <v>4460407</v>
      </c>
      <c r="K153" s="319">
        <f>K152</f>
        <v>4540007</v>
      </c>
    </row>
    <row r="158" spans="2:11" ht="12.75">
      <c r="B158" s="408" t="s">
        <v>227</v>
      </c>
      <c r="C158" s="408"/>
      <c r="D158" s="408"/>
      <c r="E158" s="408"/>
      <c r="F158" s="408"/>
      <c r="G158" s="408"/>
      <c r="H158" s="408"/>
      <c r="I158" s="408"/>
      <c r="J158" s="408"/>
      <c r="K158" s="408"/>
    </row>
    <row r="159" spans="2:11" ht="12.75">
      <c r="B159" s="408"/>
      <c r="C159" s="408"/>
      <c r="D159" s="408"/>
      <c r="E159" s="408"/>
      <c r="F159" s="408"/>
      <c r="G159" s="408"/>
      <c r="H159" s="408"/>
      <c r="I159" s="408"/>
      <c r="J159" s="408"/>
      <c r="K159" s="408"/>
    </row>
    <row r="160" spans="2:11" ht="12.75">
      <c r="B160" s="408"/>
      <c r="C160" s="408"/>
      <c r="D160" s="408"/>
      <c r="E160" s="408"/>
      <c r="F160" s="408"/>
      <c r="G160" s="408"/>
      <c r="H160" s="408"/>
      <c r="I160" s="408"/>
      <c r="J160" s="408"/>
      <c r="K160" s="408"/>
    </row>
    <row r="162" ht="13.5" thickBot="1"/>
    <row r="163" spans="2:11" ht="12.75">
      <c r="B163" s="320" t="s">
        <v>228</v>
      </c>
      <c r="C163" s="420" t="s">
        <v>229</v>
      </c>
      <c r="D163" s="420"/>
      <c r="E163" s="420"/>
      <c r="F163" s="420"/>
      <c r="G163" s="420"/>
      <c r="H163" s="420"/>
      <c r="I163" s="328" t="s">
        <v>143</v>
      </c>
      <c r="J163" s="328" t="s">
        <v>148</v>
      </c>
      <c r="K163" s="329" t="s">
        <v>169</v>
      </c>
    </row>
    <row r="164" spans="2:11" ht="12.75">
      <c r="B164" s="321">
        <v>1</v>
      </c>
      <c r="C164" s="439" t="s">
        <v>225</v>
      </c>
      <c r="D164" s="440"/>
      <c r="E164" s="440"/>
      <c r="F164" s="440"/>
      <c r="G164" s="440"/>
      <c r="H164" s="441"/>
      <c r="I164" s="323"/>
      <c r="J164" s="323"/>
      <c r="K164" s="327"/>
    </row>
    <row r="165" spans="2:11" ht="12.75">
      <c r="B165" s="322"/>
      <c r="C165" s="430" t="s">
        <v>230</v>
      </c>
      <c r="D165" s="431"/>
      <c r="E165" s="431"/>
      <c r="F165" s="431"/>
      <c r="G165" s="431"/>
      <c r="H165" s="432"/>
      <c r="I165" s="323">
        <f>I13</f>
        <v>292400</v>
      </c>
      <c r="J165" s="323">
        <f>J13</f>
        <v>337400</v>
      </c>
      <c r="K165" s="327">
        <f>K13</f>
        <v>347400</v>
      </c>
    </row>
    <row r="166" spans="2:11" ht="12.75">
      <c r="B166" s="322"/>
      <c r="C166" s="430" t="s">
        <v>231</v>
      </c>
      <c r="D166" s="431"/>
      <c r="E166" s="431"/>
      <c r="F166" s="431"/>
      <c r="G166" s="431"/>
      <c r="H166" s="432"/>
      <c r="I166" s="323">
        <f>I111+I72</f>
        <v>292400</v>
      </c>
      <c r="J166" s="323">
        <f>J111+J72</f>
        <v>337400</v>
      </c>
      <c r="K166" s="323">
        <f>K111+K72</f>
        <v>347400</v>
      </c>
    </row>
    <row r="167" spans="2:11" ht="13.5" thickBot="1">
      <c r="B167" s="445" t="s">
        <v>232</v>
      </c>
      <c r="C167" s="446"/>
      <c r="D167" s="446"/>
      <c r="E167" s="446"/>
      <c r="F167" s="446"/>
      <c r="G167" s="446"/>
      <c r="H167" s="447"/>
      <c r="I167" s="287">
        <f>I165-I166</f>
        <v>0</v>
      </c>
      <c r="J167" s="287">
        <f>J165-J166</f>
        <v>0</v>
      </c>
      <c r="K167" s="287">
        <f>K165-K166</f>
        <v>0</v>
      </c>
    </row>
    <row r="169" ht="13.5" thickBot="1"/>
    <row r="170" spans="2:11" ht="12.75">
      <c r="B170" s="320" t="s">
        <v>228</v>
      </c>
      <c r="C170" s="420" t="s">
        <v>229</v>
      </c>
      <c r="D170" s="420"/>
      <c r="E170" s="420"/>
      <c r="F170" s="420"/>
      <c r="G170" s="420"/>
      <c r="H170" s="420"/>
      <c r="I170" s="328" t="s">
        <v>143</v>
      </c>
      <c r="J170" s="328" t="s">
        <v>148</v>
      </c>
      <c r="K170" s="329" t="s">
        <v>169</v>
      </c>
    </row>
    <row r="171" spans="2:11" ht="12.75">
      <c r="B171" s="321">
        <v>4</v>
      </c>
      <c r="C171" s="439" t="s">
        <v>8</v>
      </c>
      <c r="D171" s="440"/>
      <c r="E171" s="440"/>
      <c r="F171" s="440"/>
      <c r="G171" s="440"/>
      <c r="H171" s="441"/>
      <c r="I171" s="323"/>
      <c r="J171" s="323"/>
      <c r="K171" s="327"/>
    </row>
    <row r="172" spans="2:11" ht="12.75">
      <c r="B172" s="322"/>
      <c r="C172" s="430" t="s">
        <v>230</v>
      </c>
      <c r="D172" s="431"/>
      <c r="E172" s="431"/>
      <c r="F172" s="431"/>
      <c r="G172" s="431"/>
      <c r="H172" s="432"/>
      <c r="I172" s="323">
        <f>I20</f>
        <v>239300</v>
      </c>
      <c r="J172" s="323">
        <f>J20</f>
        <v>239300</v>
      </c>
      <c r="K172" s="327">
        <f>K20</f>
        <v>228900</v>
      </c>
    </row>
    <row r="173" spans="2:11" ht="12.75">
      <c r="B173" s="322"/>
      <c r="C173" s="430" t="s">
        <v>231</v>
      </c>
      <c r="D173" s="431"/>
      <c r="E173" s="431"/>
      <c r="F173" s="431"/>
      <c r="G173" s="431"/>
      <c r="H173" s="432"/>
      <c r="I173" s="323">
        <f>I120+I83+I127</f>
        <v>389300</v>
      </c>
      <c r="J173" s="323">
        <f>J120+J83</f>
        <v>239300</v>
      </c>
      <c r="K173" s="323">
        <f>K120+K83</f>
        <v>228900</v>
      </c>
    </row>
    <row r="174" spans="2:11" ht="13.5" thickBot="1">
      <c r="B174" s="445" t="s">
        <v>232</v>
      </c>
      <c r="C174" s="446"/>
      <c r="D174" s="446"/>
      <c r="E174" s="446"/>
      <c r="F174" s="446"/>
      <c r="G174" s="446"/>
      <c r="H174" s="447"/>
      <c r="I174" s="287">
        <f>I172-I173</f>
        <v>-150000</v>
      </c>
      <c r="J174" s="287">
        <f>J172-J173</f>
        <v>0</v>
      </c>
      <c r="K174" s="287">
        <f>K172-K173</f>
        <v>0</v>
      </c>
    </row>
    <row r="176" ht="13.5" thickBot="1"/>
    <row r="177" spans="2:11" ht="12.75">
      <c r="B177" s="320" t="s">
        <v>228</v>
      </c>
      <c r="C177" s="420" t="s">
        <v>229</v>
      </c>
      <c r="D177" s="420"/>
      <c r="E177" s="420"/>
      <c r="F177" s="420"/>
      <c r="G177" s="420"/>
      <c r="H177" s="420"/>
      <c r="I177" s="328" t="s">
        <v>143</v>
      </c>
      <c r="J177" s="328" t="s">
        <v>148</v>
      </c>
      <c r="K177" s="329" t="s">
        <v>169</v>
      </c>
    </row>
    <row r="178" spans="2:11" ht="12.75">
      <c r="B178" s="321">
        <v>5</v>
      </c>
      <c r="C178" s="439" t="s">
        <v>15</v>
      </c>
      <c r="D178" s="440"/>
      <c r="E178" s="440"/>
      <c r="F178" s="440"/>
      <c r="G178" s="440"/>
      <c r="H178" s="441"/>
      <c r="I178" s="323"/>
      <c r="J178" s="323"/>
      <c r="K178" s="327"/>
    </row>
    <row r="179" spans="2:11" ht="12.75">
      <c r="B179" s="322"/>
      <c r="C179" s="430" t="s">
        <v>230</v>
      </c>
      <c r="D179" s="431"/>
      <c r="E179" s="431"/>
      <c r="F179" s="431"/>
      <c r="G179" s="431"/>
      <c r="H179" s="432"/>
      <c r="I179" s="323">
        <f>I28</f>
        <v>3786700</v>
      </c>
      <c r="J179" s="323">
        <f>J96</f>
        <v>3873707</v>
      </c>
      <c r="K179" s="327">
        <f>K28</f>
        <v>3953707</v>
      </c>
    </row>
    <row r="180" spans="2:11" ht="12.75">
      <c r="B180" s="322"/>
      <c r="C180" s="430" t="s">
        <v>231</v>
      </c>
      <c r="D180" s="431"/>
      <c r="E180" s="431"/>
      <c r="F180" s="431"/>
      <c r="G180" s="431"/>
      <c r="H180" s="432"/>
      <c r="I180" s="323">
        <f>I96</f>
        <v>3786700</v>
      </c>
      <c r="J180" s="323">
        <f>J96</f>
        <v>3873707</v>
      </c>
      <c r="K180" s="323">
        <f>K96</f>
        <v>3953707</v>
      </c>
    </row>
    <row r="181" spans="2:11" ht="13.5" thickBot="1">
      <c r="B181" s="445" t="s">
        <v>232</v>
      </c>
      <c r="C181" s="446"/>
      <c r="D181" s="446"/>
      <c r="E181" s="446"/>
      <c r="F181" s="446"/>
      <c r="G181" s="446"/>
      <c r="H181" s="447"/>
      <c r="I181" s="287">
        <f>I179-I180</f>
        <v>0</v>
      </c>
      <c r="J181" s="287">
        <f>J179-J180</f>
        <v>0</v>
      </c>
      <c r="K181" s="287">
        <f>K179-K180</f>
        <v>0</v>
      </c>
    </row>
    <row r="183" ht="13.5" thickBot="1"/>
    <row r="184" spans="2:11" ht="12.75">
      <c r="B184" s="320" t="s">
        <v>228</v>
      </c>
      <c r="C184" s="420" t="s">
        <v>229</v>
      </c>
      <c r="D184" s="420"/>
      <c r="E184" s="420"/>
      <c r="F184" s="420"/>
      <c r="G184" s="420"/>
      <c r="H184" s="420"/>
      <c r="I184" s="328" t="s">
        <v>143</v>
      </c>
      <c r="J184" s="328" t="s">
        <v>148</v>
      </c>
      <c r="K184" s="329" t="s">
        <v>169</v>
      </c>
    </row>
    <row r="185" spans="2:11" ht="12.75">
      <c r="B185" s="321">
        <v>6</v>
      </c>
      <c r="C185" s="439" t="s">
        <v>1</v>
      </c>
      <c r="D185" s="440"/>
      <c r="E185" s="440"/>
      <c r="F185" s="440"/>
      <c r="G185" s="440"/>
      <c r="H185" s="441"/>
      <c r="I185" s="323"/>
      <c r="J185" s="323"/>
      <c r="K185" s="327"/>
    </row>
    <row r="186" spans="2:11" ht="12.75">
      <c r="B186" s="322"/>
      <c r="C186" s="430" t="s">
        <v>230</v>
      </c>
      <c r="D186" s="431"/>
      <c r="E186" s="431"/>
      <c r="F186" s="431"/>
      <c r="G186" s="431"/>
      <c r="H186" s="432"/>
      <c r="I186" s="323">
        <f>I35</f>
        <v>15000</v>
      </c>
      <c r="J186" s="323">
        <f>J35</f>
        <v>10000</v>
      </c>
      <c r="K186" s="327">
        <f>K35</f>
        <v>10000</v>
      </c>
    </row>
    <row r="187" spans="2:11" ht="12.75">
      <c r="B187" s="322"/>
      <c r="C187" s="430" t="s">
        <v>231</v>
      </c>
      <c r="D187" s="431"/>
      <c r="E187" s="431"/>
      <c r="F187" s="431"/>
      <c r="G187" s="431"/>
      <c r="H187" s="432"/>
      <c r="I187" s="323">
        <f>I133</f>
        <v>15000</v>
      </c>
      <c r="J187" s="323">
        <f>J133</f>
        <v>10000</v>
      </c>
      <c r="K187" s="323">
        <f>K133</f>
        <v>10000</v>
      </c>
    </row>
    <row r="188" spans="2:11" ht="13.5" thickBot="1">
      <c r="B188" s="445" t="s">
        <v>232</v>
      </c>
      <c r="C188" s="446"/>
      <c r="D188" s="446"/>
      <c r="E188" s="446"/>
      <c r="F188" s="446"/>
      <c r="G188" s="446"/>
      <c r="H188" s="447"/>
      <c r="I188" s="287">
        <f>I186-I187</f>
        <v>0</v>
      </c>
      <c r="J188" s="287">
        <f>J186-J187</f>
        <v>0</v>
      </c>
      <c r="K188" s="287">
        <f>K186-K187</f>
        <v>0</v>
      </c>
    </row>
    <row r="191" spans="2:11" ht="13.5" thickBot="1">
      <c r="B191" s="417" t="s">
        <v>234</v>
      </c>
      <c r="C191" s="418"/>
      <c r="D191" s="418"/>
      <c r="E191" s="418"/>
      <c r="F191" s="418"/>
      <c r="G191" s="418"/>
      <c r="H191" s="419"/>
      <c r="I191" s="319">
        <f aca="true" t="shared" si="0" ref="I191:K192">I165+I172+I179+I186</f>
        <v>4333400</v>
      </c>
      <c r="J191" s="319">
        <f t="shared" si="0"/>
        <v>4460407</v>
      </c>
      <c r="K191" s="319">
        <f t="shared" si="0"/>
        <v>4540007</v>
      </c>
    </row>
    <row r="192" spans="2:11" ht="13.5" thickBot="1">
      <c r="B192" s="417" t="s">
        <v>233</v>
      </c>
      <c r="C192" s="418"/>
      <c r="D192" s="418"/>
      <c r="E192" s="418"/>
      <c r="F192" s="418"/>
      <c r="G192" s="418"/>
      <c r="H192" s="419"/>
      <c r="I192" s="319">
        <f t="shared" si="0"/>
        <v>4483400</v>
      </c>
      <c r="J192" s="319">
        <f t="shared" si="0"/>
        <v>4460407</v>
      </c>
      <c r="K192" s="319">
        <f t="shared" si="0"/>
        <v>4540007</v>
      </c>
    </row>
    <row r="193" spans="2:11" ht="13.5" thickBot="1">
      <c r="B193" s="417" t="s">
        <v>235</v>
      </c>
      <c r="C193" s="418"/>
      <c r="D193" s="418"/>
      <c r="E193" s="418"/>
      <c r="F193" s="418"/>
      <c r="G193" s="418"/>
      <c r="H193" s="419"/>
      <c r="I193" s="319">
        <f>I191-I192</f>
        <v>-150000</v>
      </c>
      <c r="J193" s="319">
        <f>J191-J192</f>
        <v>0</v>
      </c>
      <c r="K193" s="319">
        <f>K191-K192</f>
        <v>0</v>
      </c>
    </row>
  </sheetData>
  <sheetProtection/>
  <mergeCells count="121">
    <mergeCell ref="B193:H193"/>
    <mergeCell ref="C185:H185"/>
    <mergeCell ref="C186:H186"/>
    <mergeCell ref="C187:H187"/>
    <mergeCell ref="B188:H188"/>
    <mergeCell ref="B191:H191"/>
    <mergeCell ref="B192:H192"/>
    <mergeCell ref="C177:H177"/>
    <mergeCell ref="C178:H178"/>
    <mergeCell ref="C179:H179"/>
    <mergeCell ref="C180:H180"/>
    <mergeCell ref="B181:H181"/>
    <mergeCell ref="C184:H184"/>
    <mergeCell ref="B167:H167"/>
    <mergeCell ref="C170:H170"/>
    <mergeCell ref="C171:H171"/>
    <mergeCell ref="C172:H172"/>
    <mergeCell ref="C173:H173"/>
    <mergeCell ref="B174:H174"/>
    <mergeCell ref="B152:H152"/>
    <mergeCell ref="B153:H153"/>
    <mergeCell ref="B158:K160"/>
    <mergeCell ref="C163:H163"/>
    <mergeCell ref="C164:H164"/>
    <mergeCell ref="C165:H165"/>
    <mergeCell ref="C146:H146"/>
    <mergeCell ref="C147:H147"/>
    <mergeCell ref="C148:H148"/>
    <mergeCell ref="C149:H149"/>
    <mergeCell ref="C150:H150"/>
    <mergeCell ref="C151:H151"/>
    <mergeCell ref="C130:H130"/>
    <mergeCell ref="C131:H131"/>
    <mergeCell ref="C132:H132"/>
    <mergeCell ref="C133:H133"/>
    <mergeCell ref="C117:H117"/>
    <mergeCell ref="C118:H118"/>
    <mergeCell ref="C124:H124"/>
    <mergeCell ref="C125:H125"/>
    <mergeCell ref="C126:H126"/>
    <mergeCell ref="C127:H127"/>
    <mergeCell ref="C94:H94"/>
    <mergeCell ref="C95:H95"/>
    <mergeCell ref="C78:H78"/>
    <mergeCell ref="C77:H77"/>
    <mergeCell ref="C81:H81"/>
    <mergeCell ref="C88:H88"/>
    <mergeCell ref="C89:H89"/>
    <mergeCell ref="C80:H80"/>
    <mergeCell ref="C82:H82"/>
    <mergeCell ref="C83:H83"/>
    <mergeCell ref="C68:H68"/>
    <mergeCell ref="C70:H70"/>
    <mergeCell ref="C93:H93"/>
    <mergeCell ref="C25:H25"/>
    <mergeCell ref="C115:H115"/>
    <mergeCell ref="C43:H43"/>
    <mergeCell ref="C44:H44"/>
    <mergeCell ref="C39:H39"/>
    <mergeCell ref="C40:H40"/>
    <mergeCell ref="C41:H41"/>
    <mergeCell ref="C107:H107"/>
    <mergeCell ref="C108:H108"/>
    <mergeCell ref="C109:H109"/>
    <mergeCell ref="C106:H106"/>
    <mergeCell ref="C34:H34"/>
    <mergeCell ref="C35:H35"/>
    <mergeCell ref="C96:H96"/>
    <mergeCell ref="C65:H65"/>
    <mergeCell ref="C71:H71"/>
    <mergeCell ref="C72:H72"/>
    <mergeCell ref="C85:H85"/>
    <mergeCell ref="B105:E105"/>
    <mergeCell ref="C28:H28"/>
    <mergeCell ref="B36:K38"/>
    <mergeCell ref="C17:H17"/>
    <mergeCell ref="C18:H18"/>
    <mergeCell ref="C19:H19"/>
    <mergeCell ref="C20:H20"/>
    <mergeCell ref="B23:E23"/>
    <mergeCell ref="C26:H26"/>
    <mergeCell ref="C12:H12"/>
    <mergeCell ref="B8:E8"/>
    <mergeCell ref="C13:H13"/>
    <mergeCell ref="B136:H136"/>
    <mergeCell ref="B141:K143"/>
    <mergeCell ref="C166:H166"/>
    <mergeCell ref="C45:H45"/>
    <mergeCell ref="C46:H46"/>
    <mergeCell ref="B54:K56"/>
    <mergeCell ref="B62:E62"/>
    <mergeCell ref="C66:H66"/>
    <mergeCell ref="C90:H90"/>
    <mergeCell ref="C91:H91"/>
    <mergeCell ref="C79:H79"/>
    <mergeCell ref="C87:H87"/>
    <mergeCell ref="C2:K4"/>
    <mergeCell ref="F5:I5"/>
    <mergeCell ref="C9:H9"/>
    <mergeCell ref="C10:H10"/>
    <mergeCell ref="C11:H11"/>
    <mergeCell ref="C119:H119"/>
    <mergeCell ref="C120:H120"/>
    <mergeCell ref="C116:H116"/>
    <mergeCell ref="C24:H24"/>
    <mergeCell ref="C111:H111"/>
    <mergeCell ref="C63:H63"/>
    <mergeCell ref="C64:H64"/>
    <mergeCell ref="B58:F58"/>
    <mergeCell ref="C92:H92"/>
    <mergeCell ref="B48:H48"/>
    <mergeCell ref="B49:H49"/>
    <mergeCell ref="C27:H27"/>
    <mergeCell ref="C32:H32"/>
    <mergeCell ref="C33:H33"/>
    <mergeCell ref="C110:H110"/>
    <mergeCell ref="B101:H101"/>
    <mergeCell ref="C67:H67"/>
    <mergeCell ref="C69:H69"/>
    <mergeCell ref="B86:E86"/>
    <mergeCell ref="C76:H7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RADULOVIĆ</dc:creator>
  <cp:keywords/>
  <dc:description/>
  <cp:lastModifiedBy>Računovodstvo</cp:lastModifiedBy>
  <cp:lastPrinted>2020-12-08T11:29:51Z</cp:lastPrinted>
  <dcterms:created xsi:type="dcterms:W3CDTF">2007-11-26T13:30:35Z</dcterms:created>
  <dcterms:modified xsi:type="dcterms:W3CDTF">2020-12-17T09:59:10Z</dcterms:modified>
  <cp:category/>
  <cp:version/>
  <cp:contentType/>
  <cp:contentStatus/>
</cp:coreProperties>
</file>